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Income" sheetId="1" r:id="rId1"/>
    <sheet name="BSheet" sheetId="2" r:id="rId2"/>
    <sheet name="Equity" sheetId="3" r:id="rId3"/>
    <sheet name="CF" sheetId="4" r:id="rId4"/>
    <sheet name="Sheet3" sheetId="5" r:id="rId5"/>
  </sheets>
  <definedNames>
    <definedName name="_xlnm.Print_Area" localSheetId="1">'BSheet'!$A$1:$G$65</definedName>
    <definedName name="_xlnm.Print_Area" localSheetId="3">'CF'!$A$1:$F$67</definedName>
    <definedName name="_xlnm.Print_Area" localSheetId="2">'Equity'!$A$1:$N$42</definedName>
    <definedName name="_xlnm.Print_Area" localSheetId="0">'Income'!$A$1:$F$62</definedName>
  </definedNames>
  <calcPr fullCalcOnLoad="1"/>
</workbook>
</file>

<file path=xl/sharedStrings.xml><?xml version="1.0" encoding="utf-8"?>
<sst xmlns="http://schemas.openxmlformats.org/spreadsheetml/2006/main" count="217" uniqueCount="159">
  <si>
    <t>KUMPULAN PERANGSANG SELANGOR BERHAD</t>
  </si>
  <si>
    <t>Company No. 23737 K</t>
  </si>
  <si>
    <t>CURRENT</t>
  </si>
  <si>
    <t xml:space="preserve">QUARTER </t>
  </si>
  <si>
    <t>RM'000</t>
  </si>
  <si>
    <t>YEAR</t>
  </si>
  <si>
    <t>CORRESPONDING</t>
  </si>
  <si>
    <t>TO DATE</t>
  </si>
  <si>
    <t>PERIOD</t>
  </si>
  <si>
    <t>PARTICULARS</t>
  </si>
  <si>
    <t>Revenue</t>
  </si>
  <si>
    <t>Operating expenses</t>
  </si>
  <si>
    <t>Other operating income</t>
  </si>
  <si>
    <t>Profit from operations</t>
  </si>
  <si>
    <t>Finance costs</t>
  </si>
  <si>
    <t>Share of profits of associated companies</t>
  </si>
  <si>
    <t>Profit before tax</t>
  </si>
  <si>
    <t>Taxation</t>
  </si>
  <si>
    <t>Profit after taxation</t>
  </si>
  <si>
    <t>Net profit for the period</t>
  </si>
  <si>
    <t xml:space="preserve">Notes : </t>
  </si>
  <si>
    <t>Share capital</t>
  </si>
  <si>
    <t>Property, plant and equipment</t>
  </si>
  <si>
    <t>Land held for development</t>
  </si>
  <si>
    <t>Deferred expenditure</t>
  </si>
  <si>
    <t>Goodwill</t>
  </si>
  <si>
    <t>Associated companies</t>
  </si>
  <si>
    <t>Other investments</t>
  </si>
  <si>
    <t>Inventories</t>
  </si>
  <si>
    <t>Development properties</t>
  </si>
  <si>
    <t>Receivables</t>
  </si>
  <si>
    <t>Tax recoverable</t>
  </si>
  <si>
    <t>Deposit, bank and cash balance</t>
  </si>
  <si>
    <t>CURRENT LIABILITIES</t>
  </si>
  <si>
    <t>CURRENT ASSETS</t>
  </si>
  <si>
    <t>NON CURRENT ASSETS</t>
  </si>
  <si>
    <t>Payables</t>
  </si>
  <si>
    <t>Borrowings (interest bearing)</t>
  </si>
  <si>
    <t>NET CURRENT ASSETS</t>
  </si>
  <si>
    <t>LESS: NON CURRENT LIABILITIES</t>
  </si>
  <si>
    <t>Provision for retirement benefits</t>
  </si>
  <si>
    <t>Advance membership fees</t>
  </si>
  <si>
    <t>Deferred taxation</t>
  </si>
  <si>
    <t>CAPITAL AND RESERVES</t>
  </si>
  <si>
    <t>Reserves</t>
  </si>
  <si>
    <t>SHAREHOLDERS' EQUITY</t>
  </si>
  <si>
    <t>MINORITY INTEREST</t>
  </si>
  <si>
    <t>Share Capital</t>
  </si>
  <si>
    <t xml:space="preserve">Non Distributable </t>
  </si>
  <si>
    <t>Distributable</t>
  </si>
  <si>
    <t>Total</t>
  </si>
  <si>
    <t>Capital Reserves</t>
  </si>
  <si>
    <t>Share premium</t>
  </si>
  <si>
    <t>General Reserve</t>
  </si>
  <si>
    <t>Retained Earnings</t>
  </si>
  <si>
    <t>At 1 January 2003</t>
  </si>
  <si>
    <t>Operating Activities</t>
  </si>
  <si>
    <t>Operating profit before changes in working capital</t>
  </si>
  <si>
    <t>(Increase)/Decrease in working capital:</t>
  </si>
  <si>
    <t xml:space="preserve">         Net change in current assets</t>
  </si>
  <si>
    <t xml:space="preserve">         Net change in current liabilites</t>
  </si>
  <si>
    <t>Tax paid</t>
  </si>
  <si>
    <t>Deferred expenditure paid</t>
  </si>
  <si>
    <t>Retirement benefit paid</t>
  </si>
  <si>
    <t>Net cash flows from operating activities</t>
  </si>
  <si>
    <t>Investing Activities</t>
  </si>
  <si>
    <t>Dividends received</t>
  </si>
  <si>
    <t>Interest received</t>
  </si>
  <si>
    <t>Purchase of property, plant and equipement</t>
  </si>
  <si>
    <t>Investment in associated companies</t>
  </si>
  <si>
    <t>Income received from jointly controlled entities</t>
  </si>
  <si>
    <t>Proceeds from disposal of other investments</t>
  </si>
  <si>
    <t>Net cash flows from investing activities</t>
  </si>
  <si>
    <t>Financing Activities</t>
  </si>
  <si>
    <t>Interest paid</t>
  </si>
  <si>
    <t>Drawdown of borrowings</t>
  </si>
  <si>
    <t>Repayment of borrowings</t>
  </si>
  <si>
    <t>Fixed deposits pledged</t>
  </si>
  <si>
    <t>Net cash flows from financing activities</t>
  </si>
  <si>
    <t xml:space="preserve">Cash and cash equivalents at 1 January </t>
  </si>
  <si>
    <t>Cash and cash equivalents included in the cash flow statement comprise:</t>
  </si>
  <si>
    <t>As at</t>
  </si>
  <si>
    <t>Cash and bank balances</t>
  </si>
  <si>
    <t>Deposits (excluding deposits pledged)</t>
  </si>
  <si>
    <t>HDA Accounts</t>
  </si>
  <si>
    <t>Bank overdrafts</t>
  </si>
  <si>
    <t>Sinking fund maintenance golf course</t>
  </si>
  <si>
    <t xml:space="preserve">Dividends paid </t>
  </si>
  <si>
    <t>Proceeds from shares issue to minority interests</t>
  </si>
  <si>
    <t>The Condensed Consolidated Statement Of Changes In Equity Should Be Read In Conjunction With The Annual Financial</t>
  </si>
  <si>
    <t>The Condensed Consolidated Cash Flow Statement Should Be Read In Conjunction With The</t>
  </si>
  <si>
    <t>Annual Financial Report For The Year Ended 31 December 2002.</t>
  </si>
  <si>
    <t xml:space="preserve"> </t>
  </si>
  <si>
    <t>Report For The Year Ended 31 December 2002.</t>
  </si>
  <si>
    <t>on the KLSE on 22 July 2003.</t>
  </si>
  <si>
    <t xml:space="preserve">    CUMMULATIVE   QUARTER</t>
  </si>
  <si>
    <t xml:space="preserve">       INDIVIDUAL    QUARTER</t>
  </si>
  <si>
    <t xml:space="preserve">The Condensed Consolidated Income Statement Should Be Read In Conjunction With The Annual Financial </t>
  </si>
  <si>
    <t>Cash on acquisition (Note 11)</t>
  </si>
  <si>
    <t>- 3 -</t>
  </si>
  <si>
    <t>- 2 -</t>
  </si>
  <si>
    <t>- 1 -</t>
  </si>
  <si>
    <t>- 4 -</t>
  </si>
  <si>
    <t>Share of profits of jointly controlled entities</t>
  </si>
  <si>
    <t>PRECEDING YEAR</t>
  </si>
  <si>
    <t xml:space="preserve">Minority interest </t>
  </si>
  <si>
    <t>Earnings per share - Diluted (sen)</t>
  </si>
  <si>
    <t>The Condensed Consolidated Income Statement for Kumpulan Perangsang Selangor Berhad (KPS) and its</t>
  </si>
  <si>
    <t>The Condensed Consolidated Balance Sheet Should Be Read In Conjunction With The Annual Financial</t>
  </si>
  <si>
    <t>Earnings per share - Basic (sen) *</t>
  </si>
  <si>
    <t>The Condensed Consolidated Balance Sheet for Kumpulan Perangsang Selangor Berhad (KPS) and its</t>
  </si>
  <si>
    <t xml:space="preserve">Unaudited Condensed Consolidated Statement of Changes In Equity  </t>
  </si>
  <si>
    <t xml:space="preserve">Unaudited Condensed Consolidated Cash Flow Statement  </t>
  </si>
  <si>
    <t>The Condensed Consolidated Cash Flow Statement for Kumpulan Perangsang Selangor Berhad (KPS) and its</t>
  </si>
  <si>
    <t>KPS Group.</t>
  </si>
  <si>
    <t xml:space="preserve">The merger scheme was effective on 30 June 2003 and subsequently, the paid-up capital of KPS was </t>
  </si>
  <si>
    <t xml:space="preserve">increased to RM431.4 million on 14 July 2003.  The merger scheme was completed when KPS became listed </t>
  </si>
  <si>
    <t>Net Tangible Assets Per Ordinary Share (Sen)  *</t>
  </si>
  <si>
    <t>The Condensed Consolidated Statement of Changes in Equity for Kumpulan Perangsang Selangor Berhad (KPS) and its</t>
  </si>
  <si>
    <t>Revaluation surplus</t>
  </si>
  <si>
    <t>Issue during the period</t>
  </si>
  <si>
    <t>Bonus issue</t>
  </si>
  <si>
    <t>Effect of Group reconstruction and</t>
  </si>
  <si>
    <t xml:space="preserve">  capital repayment</t>
  </si>
  <si>
    <t>Group reconstruction expenses</t>
  </si>
  <si>
    <t>* Post-merger</t>
  </si>
  <si>
    <t>which had a paid-up capital of RM431.4 million.</t>
  </si>
  <si>
    <t>31/12/2003</t>
  </si>
  <si>
    <t>31/12/2002</t>
  </si>
  <si>
    <t>As at 31 December 2003</t>
  </si>
  <si>
    <t>For the period ended 31 December 2003</t>
  </si>
  <si>
    <t>At 31 December 2003</t>
  </si>
  <si>
    <t>subsidiary companies for the quarter ended 31 December 2003 represents the post-merger results of KPS Group</t>
  </si>
  <si>
    <t xml:space="preserve"> Report For The Year Ended 31 December 2002.</t>
  </si>
  <si>
    <t>Long Term Payables</t>
  </si>
  <si>
    <t>For the quarter ended 31 December 2003</t>
  </si>
  <si>
    <t>24/02/2004</t>
  </si>
  <si>
    <t xml:space="preserve">As restated </t>
  </si>
  <si>
    <t>31 Dec 2003</t>
  </si>
  <si>
    <t>Cash and cash equivalents at 31 December</t>
  </si>
  <si>
    <t>Adjustment for non-cash items</t>
  </si>
  <si>
    <t>Adjustment for non-operating items</t>
  </si>
  <si>
    <t>31 Dec 2002</t>
  </si>
  <si>
    <t>At 1 January 2002</t>
  </si>
  <si>
    <t>- as previously reported</t>
  </si>
  <si>
    <t xml:space="preserve">- share of prior year adjustments in an </t>
  </si>
  <si>
    <t>- prior year adjustment</t>
  </si>
  <si>
    <t>- as restated</t>
  </si>
  <si>
    <t>- 31 December 2001</t>
  </si>
  <si>
    <t>- 31 December 2002</t>
  </si>
  <si>
    <t>At 31 December 2002</t>
  </si>
  <si>
    <t>subsidiary companies for the period ended 31 December 2003 represents the post-merger results of KPS Group.</t>
  </si>
  <si>
    <t>subsidiary companies for the year ended 31 December 2003 represents the post-merger results of KPS Group.</t>
  </si>
  <si>
    <t>subsidiary companies for the period ended 31 December 2003 represents the post-merger cash flow position of</t>
  </si>
  <si>
    <t>Net increase in cash and cash equivalents</t>
  </si>
  <si>
    <t>Unaudited Condensed Consolidated Income Statements</t>
  </si>
  <si>
    <t>Unaudited Condensed Consolidated Balance Sheets</t>
  </si>
  <si>
    <t xml:space="preserve">    associated company (Note 1b)</t>
  </si>
  <si>
    <t>Dividend for the period ended: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</si>
</sst>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_-;\-* #,##0.00_-;_-* &quot;-&quot;??_-;_-@_-"/>
    <numFmt numFmtId="167" formatCode="_-* #,##0_-;\-* #,##0_-;_-* &quot;-&quot;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_-;\-* #,##0_-;_-* &quot;-&quot;??_-;_-@_-"/>
    <numFmt numFmtId="171" formatCode="#,##0;\(#,##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0" fontId="2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4" xfId="0" applyNumberFormat="1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5" xfId="0" applyNumberFormat="1" applyBorder="1" applyAlignment="1">
      <alignment/>
    </xf>
    <xf numFmtId="170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37" fontId="0" fillId="0" borderId="0" xfId="0" applyNumberFormat="1" applyAlignment="1">
      <alignment/>
    </xf>
    <xf numFmtId="170" fontId="0" fillId="0" borderId="3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5" fontId="3" fillId="0" borderId="0" xfId="0" applyNumberFormat="1" applyFont="1" applyAlignment="1" quotePrefix="1">
      <alignment horizontal="right"/>
    </xf>
    <xf numFmtId="171" fontId="0" fillId="0" borderId="5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1" fillId="0" borderId="0" xfId="0" applyFont="1" applyBorder="1" applyAlignment="1">
      <alignment/>
    </xf>
    <xf numFmtId="165" fontId="0" fillId="0" borderId="2" xfId="15" applyNumberFormat="1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Alignment="1" quotePrefix="1">
      <alignment horizontal="left"/>
    </xf>
    <xf numFmtId="0" fontId="0" fillId="0" borderId="0" xfId="0" applyAlignment="1" quotePrefix="1">
      <alignment horizontal="left"/>
    </xf>
    <xf numFmtId="43" fontId="0" fillId="0" borderId="0" xfId="15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0" fillId="0" borderId="0" xfId="0" applyAlignment="1">
      <alignment horizontal="left"/>
    </xf>
    <xf numFmtId="15" fontId="1" fillId="0" borderId="0" xfId="0" applyNumberFormat="1" applyFont="1" applyAlignment="1" quotePrefix="1">
      <alignment horizontal="right"/>
    </xf>
    <xf numFmtId="43" fontId="0" fillId="0" borderId="2" xfId="15" applyBorder="1" applyAlignment="1">
      <alignment/>
    </xf>
    <xf numFmtId="170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[0]_Sheet1" xfId="17"/>
    <cellStyle name="Comma [0]_Sheet4" xfId="18"/>
    <cellStyle name="Comma [0]_Sheet5" xfId="19"/>
    <cellStyle name="Comma_Sheet1" xfId="20"/>
    <cellStyle name="Comma_Sheet4" xfId="21"/>
    <cellStyle name="Comma_Sheet5" xfId="22"/>
    <cellStyle name="Currency" xfId="23"/>
    <cellStyle name="Currency [0]" xfId="24"/>
    <cellStyle name="Currency [0]_Sheet1" xfId="25"/>
    <cellStyle name="Currency [0]_Sheet4" xfId="26"/>
    <cellStyle name="Currency [0]_Sheet5" xfId="27"/>
    <cellStyle name="Currency_Sheet1" xfId="28"/>
    <cellStyle name="Currency_Sheet4" xfId="29"/>
    <cellStyle name="Currency_Sheet5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workbookViewId="0" topLeftCell="A1">
      <selection activeCell="A5" sqref="A5"/>
    </sheetView>
  </sheetViews>
  <sheetFormatPr defaultColWidth="9.140625" defaultRowHeight="12.75"/>
  <cols>
    <col min="1" max="1" width="36.7109375" style="0" customWidth="1"/>
    <col min="2" max="2" width="12.7109375" style="0" customWidth="1"/>
    <col min="3" max="3" width="17.7109375" style="0" customWidth="1"/>
    <col min="4" max="4" width="1.7109375" style="0" customWidth="1"/>
    <col min="5" max="5" width="12.7109375" style="0" customWidth="1"/>
    <col min="6" max="6" width="17.7109375" style="0" customWidth="1"/>
  </cols>
  <sheetData>
    <row r="1" spans="1:6" ht="15.75">
      <c r="A1" s="11" t="s">
        <v>0</v>
      </c>
      <c r="B1" s="1"/>
      <c r="C1" s="1"/>
      <c r="D1" s="1"/>
      <c r="E1" s="1"/>
      <c r="F1" s="1"/>
    </row>
    <row r="2" spans="1:6" ht="15.75">
      <c r="A2" s="11" t="s">
        <v>1</v>
      </c>
      <c r="B2" s="1"/>
      <c r="C2" s="1"/>
      <c r="D2" s="1"/>
      <c r="E2" s="1"/>
      <c r="F2" s="1"/>
    </row>
    <row r="3" spans="1:6" ht="15.75">
      <c r="A3" s="11"/>
      <c r="B3" s="1"/>
      <c r="C3" s="1"/>
      <c r="D3" s="1"/>
      <c r="E3" s="1"/>
      <c r="F3" s="1"/>
    </row>
    <row r="4" spans="1:6" ht="15.75">
      <c r="A4" s="11" t="s">
        <v>155</v>
      </c>
      <c r="B4" s="1"/>
      <c r="C4" s="1"/>
      <c r="D4" s="1"/>
      <c r="E4" s="1"/>
      <c r="F4" s="1"/>
    </row>
    <row r="5" spans="1:6" ht="15.75">
      <c r="A5" s="11" t="s">
        <v>135</v>
      </c>
      <c r="B5" s="1"/>
      <c r="C5" s="1"/>
      <c r="D5" s="1"/>
      <c r="E5" s="1"/>
      <c r="F5" s="1"/>
    </row>
    <row r="6" spans="1:6" ht="13.5" thickBot="1">
      <c r="A6" s="6"/>
      <c r="B6" s="6"/>
      <c r="C6" s="6"/>
      <c r="D6" s="6"/>
      <c r="E6" s="6"/>
      <c r="F6" s="6"/>
    </row>
    <row r="7" spans="1:6" ht="19.5" customHeight="1">
      <c r="A7" s="2"/>
      <c r="B7" s="2" t="s">
        <v>96</v>
      </c>
      <c r="C7" s="2"/>
      <c r="D7" s="2"/>
      <c r="E7" s="2" t="s">
        <v>95</v>
      </c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3" t="s">
        <v>2</v>
      </c>
      <c r="C9" s="3" t="s">
        <v>104</v>
      </c>
      <c r="D9" s="2"/>
      <c r="E9" s="3" t="s">
        <v>2</v>
      </c>
      <c r="F9" s="3" t="s">
        <v>104</v>
      </c>
    </row>
    <row r="10" spans="1:6" ht="12.75">
      <c r="A10" s="2"/>
      <c r="B10" s="3" t="s">
        <v>5</v>
      </c>
      <c r="C10" s="3" t="s">
        <v>6</v>
      </c>
      <c r="D10" s="2"/>
      <c r="E10" s="3" t="s">
        <v>5</v>
      </c>
      <c r="F10" s="3" t="s">
        <v>6</v>
      </c>
    </row>
    <row r="11" spans="1:6" ht="12.75">
      <c r="A11" s="2"/>
      <c r="B11" s="3" t="s">
        <v>3</v>
      </c>
      <c r="C11" s="3" t="s">
        <v>3</v>
      </c>
      <c r="D11" s="2"/>
      <c r="E11" s="3" t="s">
        <v>7</v>
      </c>
      <c r="F11" s="3" t="s">
        <v>8</v>
      </c>
    </row>
    <row r="12" spans="1:6" ht="12.75">
      <c r="A12" s="2"/>
      <c r="B12" s="3" t="s">
        <v>127</v>
      </c>
      <c r="C12" s="3" t="s">
        <v>128</v>
      </c>
      <c r="D12" s="2"/>
      <c r="E12" s="3" t="s">
        <v>127</v>
      </c>
      <c r="F12" s="3" t="s">
        <v>128</v>
      </c>
    </row>
    <row r="13" spans="1:6" ht="13.5" thickBot="1">
      <c r="A13" s="5" t="s">
        <v>9</v>
      </c>
      <c r="B13" s="5" t="s">
        <v>4</v>
      </c>
      <c r="C13" s="5" t="s">
        <v>4</v>
      </c>
      <c r="D13" s="6"/>
      <c r="E13" s="5" t="s">
        <v>4</v>
      </c>
      <c r="F13" s="5" t="s">
        <v>4</v>
      </c>
    </row>
    <row r="15" spans="1:6" ht="12.75">
      <c r="A15" t="s">
        <v>10</v>
      </c>
      <c r="B15" s="4">
        <v>74925</v>
      </c>
      <c r="C15" s="9">
        <v>94218</v>
      </c>
      <c r="D15" s="4"/>
      <c r="E15" s="4">
        <v>226909</v>
      </c>
      <c r="F15" s="9">
        <v>175822</v>
      </c>
    </row>
    <row r="16" spans="2:6" ht="12.75">
      <c r="B16" s="4"/>
      <c r="C16" s="10"/>
      <c r="D16" s="4"/>
      <c r="E16" s="4"/>
      <c r="F16" s="4"/>
    </row>
    <row r="17" spans="1:6" ht="12.75">
      <c r="A17" t="s">
        <v>11</v>
      </c>
      <c r="B17" s="4">
        <v>-61234</v>
      </c>
      <c r="C17" s="9">
        <v>-95066</v>
      </c>
      <c r="D17" s="4"/>
      <c r="E17" s="4">
        <v>-205608</v>
      </c>
      <c r="F17" s="9">
        <v>-181285</v>
      </c>
    </row>
    <row r="18" spans="2:6" ht="12.75">
      <c r="B18" s="4"/>
      <c r="C18" s="10"/>
      <c r="D18" s="4"/>
      <c r="E18" s="4"/>
      <c r="F18" s="4"/>
    </row>
    <row r="19" spans="1:6" ht="12.75">
      <c r="A19" t="s">
        <v>12</v>
      </c>
      <c r="B19" s="7">
        <v>10507</v>
      </c>
      <c r="C19" s="35">
        <v>8061</v>
      </c>
      <c r="D19" s="4"/>
      <c r="E19" s="7">
        <v>18695</v>
      </c>
      <c r="F19" s="35">
        <v>21651</v>
      </c>
    </row>
    <row r="20" spans="1:6" ht="19.5" customHeight="1">
      <c r="A20" t="s">
        <v>13</v>
      </c>
      <c r="B20" s="4">
        <f>SUM(B15:B19)</f>
        <v>24198</v>
      </c>
      <c r="C20" s="4">
        <f>SUM(C15:C19)</f>
        <v>7213</v>
      </c>
      <c r="D20" s="4"/>
      <c r="E20" s="4">
        <f>SUM(E15:E19)</f>
        <v>39996</v>
      </c>
      <c r="F20" s="4">
        <f>SUM(F15:F19)</f>
        <v>16188</v>
      </c>
    </row>
    <row r="21" spans="2:6" ht="12.75">
      <c r="B21" s="4"/>
      <c r="C21" s="4"/>
      <c r="D21" s="4"/>
      <c r="E21" s="4"/>
      <c r="F21" s="4"/>
    </row>
    <row r="22" spans="1:6" ht="12.75">
      <c r="A22" t="s">
        <v>14</v>
      </c>
      <c r="B22" s="4">
        <v>-6872</v>
      </c>
      <c r="C22" s="9">
        <v>-4761</v>
      </c>
      <c r="D22" s="4"/>
      <c r="E22" s="4">
        <v>-23196</v>
      </c>
      <c r="F22" s="9">
        <v>-21602</v>
      </c>
    </row>
    <row r="23" spans="2:6" ht="12.75">
      <c r="B23" s="4"/>
      <c r="C23" s="4"/>
      <c r="D23" s="4"/>
      <c r="E23" s="4"/>
      <c r="F23" s="4"/>
    </row>
    <row r="24" spans="1:6" ht="12.75">
      <c r="A24" t="s">
        <v>15</v>
      </c>
      <c r="B24" s="4">
        <v>12206</v>
      </c>
      <c r="C24" s="9">
        <v>19004</v>
      </c>
      <c r="D24" s="4"/>
      <c r="E24" s="4">
        <v>64737</v>
      </c>
      <c r="F24" s="9">
        <v>72997</v>
      </c>
    </row>
    <row r="25" spans="2:6" ht="12.75">
      <c r="B25" s="4"/>
      <c r="C25" s="4"/>
      <c r="D25" s="4"/>
      <c r="E25" s="4"/>
      <c r="F25" s="4"/>
    </row>
    <row r="26" spans="1:6" ht="12.75">
      <c r="A26" t="s">
        <v>103</v>
      </c>
      <c r="B26" s="7">
        <v>6000</v>
      </c>
      <c r="C26" s="35">
        <v>3512</v>
      </c>
      <c r="D26" s="4"/>
      <c r="E26" s="7">
        <v>25000</v>
      </c>
      <c r="F26" s="35">
        <v>16062</v>
      </c>
    </row>
    <row r="27" spans="1:6" ht="19.5" customHeight="1">
      <c r="A27" t="s">
        <v>16</v>
      </c>
      <c r="B27" s="4">
        <f>SUM(B20:B26)</f>
        <v>35532</v>
      </c>
      <c r="C27" s="4">
        <f>SUM(C20:C26)</f>
        <v>24968</v>
      </c>
      <c r="D27" s="4"/>
      <c r="E27" s="4">
        <f>SUM(E20:E26)</f>
        <v>106537</v>
      </c>
      <c r="F27" s="4">
        <f>SUM(F20:F26)</f>
        <v>83645</v>
      </c>
    </row>
    <row r="28" spans="2:6" ht="12.75">
      <c r="B28" s="4"/>
      <c r="C28" s="4"/>
      <c r="D28" s="4"/>
      <c r="E28" s="4"/>
      <c r="F28" s="4"/>
    </row>
    <row r="29" spans="1:6" ht="12.75">
      <c r="A29" t="s">
        <v>17</v>
      </c>
      <c r="B29" s="7">
        <v>-8658</v>
      </c>
      <c r="C29" s="35">
        <v>-16503</v>
      </c>
      <c r="D29" s="4"/>
      <c r="E29" s="7">
        <v>-32867</v>
      </c>
      <c r="F29" s="35">
        <v>-33828</v>
      </c>
    </row>
    <row r="30" spans="1:6" ht="19.5" customHeight="1">
      <c r="A30" t="s">
        <v>18</v>
      </c>
      <c r="B30" s="4">
        <f>SUM(B27:B29)</f>
        <v>26874</v>
      </c>
      <c r="C30" s="4">
        <f>SUM(C27:C29)</f>
        <v>8465</v>
      </c>
      <c r="D30" s="4"/>
      <c r="E30" s="4">
        <f>SUM(E27:E29)</f>
        <v>73670</v>
      </c>
      <c r="F30" s="4">
        <f>SUM(F27:F29)</f>
        <v>49817</v>
      </c>
    </row>
    <row r="31" spans="2:6" ht="12.75">
      <c r="B31" s="4"/>
      <c r="C31" s="4"/>
      <c r="D31" s="4"/>
      <c r="E31" s="4"/>
      <c r="F31" s="4"/>
    </row>
    <row r="32" spans="1:6" ht="12.75">
      <c r="A32" t="s">
        <v>105</v>
      </c>
      <c r="B32" s="7">
        <v>-8394</v>
      </c>
      <c r="C32" s="35">
        <v>-3352</v>
      </c>
      <c r="D32" s="4"/>
      <c r="E32" s="7">
        <v>-13371</v>
      </c>
      <c r="F32" s="35">
        <v>-4654</v>
      </c>
    </row>
    <row r="33" spans="1:6" ht="19.5" customHeight="1" thickBot="1">
      <c r="A33" t="s">
        <v>19</v>
      </c>
      <c r="B33" s="8">
        <f>SUM(B30:B32)</f>
        <v>18480</v>
      </c>
      <c r="C33" s="8">
        <f>SUM(C30:C32)</f>
        <v>5113</v>
      </c>
      <c r="D33" s="4"/>
      <c r="E33" s="8">
        <f>SUM(E30:E32)</f>
        <v>60299</v>
      </c>
      <c r="F33" s="8">
        <f>SUM(F30:F32)</f>
        <v>45163</v>
      </c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1:6" ht="12.75">
      <c r="A36" t="s">
        <v>109</v>
      </c>
      <c r="B36" s="4">
        <v>5</v>
      </c>
      <c r="C36" s="9">
        <v>1</v>
      </c>
      <c r="D36" s="4"/>
      <c r="E36" s="4">
        <v>15</v>
      </c>
      <c r="F36" s="9">
        <v>12</v>
      </c>
    </row>
    <row r="37" spans="2:6" ht="12.75">
      <c r="B37" s="4"/>
      <c r="C37" s="4"/>
      <c r="D37" s="4"/>
      <c r="E37" s="4"/>
      <c r="F37" s="4"/>
    </row>
    <row r="38" spans="1:6" ht="12.75">
      <c r="A38" t="s">
        <v>106</v>
      </c>
      <c r="B38" s="9">
        <v>0</v>
      </c>
      <c r="C38" s="9">
        <v>0</v>
      </c>
      <c r="D38" s="10"/>
      <c r="E38" s="9">
        <v>0</v>
      </c>
      <c r="F38" s="9">
        <v>0</v>
      </c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1:6" ht="12.75">
      <c r="A41" t="s">
        <v>20</v>
      </c>
      <c r="B41" s="4"/>
      <c r="C41" s="4"/>
      <c r="D41" s="4"/>
      <c r="E41" s="4"/>
      <c r="F41" s="4"/>
    </row>
    <row r="42" spans="1:6" ht="12.75">
      <c r="A42" t="s">
        <v>107</v>
      </c>
      <c r="B42" s="4"/>
      <c r="C42" s="4"/>
      <c r="D42" s="4"/>
      <c r="E42" s="4"/>
      <c r="F42" s="4"/>
    </row>
    <row r="43" spans="1:6" ht="12.75">
      <c r="A43" t="s">
        <v>132</v>
      </c>
      <c r="B43" s="4"/>
      <c r="C43" s="4"/>
      <c r="D43" s="4"/>
      <c r="E43" s="4"/>
      <c r="F43" s="4"/>
    </row>
    <row r="44" spans="1:6" ht="12.75">
      <c r="A44" t="s">
        <v>126</v>
      </c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1:6" ht="12.75">
      <c r="A46" t="s">
        <v>115</v>
      </c>
      <c r="B46" s="4"/>
      <c r="C46" s="4"/>
      <c r="D46" s="4"/>
      <c r="E46" s="4"/>
      <c r="F46" s="4"/>
    </row>
    <row r="47" spans="1:6" ht="12.75">
      <c r="A47" t="s">
        <v>116</v>
      </c>
      <c r="B47" s="4"/>
      <c r="C47" s="4"/>
      <c r="D47" s="4"/>
      <c r="E47" s="4"/>
      <c r="F47" s="4"/>
    </row>
    <row r="48" spans="1:6" ht="12.75">
      <c r="A48" t="s">
        <v>94</v>
      </c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1:6" ht="12.75">
      <c r="A50" t="s">
        <v>97</v>
      </c>
      <c r="B50" s="4"/>
      <c r="C50" s="4"/>
      <c r="D50" s="4"/>
      <c r="E50" s="4"/>
      <c r="F50" s="4"/>
    </row>
    <row r="51" spans="1:6" ht="12.75">
      <c r="A51" t="s">
        <v>133</v>
      </c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1:6" ht="12.75">
      <c r="A53" t="s">
        <v>125</v>
      </c>
      <c r="B53" s="4"/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2.75">
      <c r="B58" s="4"/>
      <c r="C58" s="4"/>
      <c r="D58" s="4"/>
      <c r="E58" s="4"/>
      <c r="F58" s="4"/>
    </row>
    <row r="59" spans="2:6" ht="12.75">
      <c r="B59" s="4"/>
      <c r="C59" s="4"/>
      <c r="D59" s="4"/>
      <c r="E59" s="4"/>
      <c r="F59" s="4"/>
    </row>
    <row r="60" spans="1:6" ht="12.75">
      <c r="A60" s="42" t="s">
        <v>92</v>
      </c>
      <c r="B60" s="4"/>
      <c r="C60" s="4"/>
      <c r="D60" s="4"/>
      <c r="E60" s="4"/>
      <c r="F60" s="4"/>
    </row>
    <row r="61" spans="2:6" ht="12.75">
      <c r="B61" s="4"/>
      <c r="C61" s="38" t="s">
        <v>101</v>
      </c>
      <c r="D61" s="4"/>
      <c r="E61" s="4"/>
      <c r="F61" s="4"/>
    </row>
    <row r="62" spans="1:6" ht="12.75">
      <c r="A62" s="43" t="s">
        <v>136</v>
      </c>
      <c r="B62" s="4"/>
      <c r="C62" s="4"/>
      <c r="D62" s="4"/>
      <c r="E62" s="4"/>
      <c r="F62" s="4"/>
    </row>
    <row r="63" spans="2:6" ht="12.75">
      <c r="B63" s="4"/>
      <c r="C63" s="4"/>
      <c r="D63" s="4"/>
      <c r="E63" s="4"/>
      <c r="F63" s="4"/>
    </row>
    <row r="64" spans="2:6" ht="12.75">
      <c r="B64" s="4"/>
      <c r="C64" s="4"/>
      <c r="D64" s="4"/>
      <c r="E64" s="4"/>
      <c r="F64" s="4"/>
    </row>
    <row r="65" spans="2:6" ht="12.75">
      <c r="B65" s="4"/>
      <c r="C65" s="4"/>
      <c r="D65" s="4"/>
      <c r="E65" s="4"/>
      <c r="F65" s="4"/>
    </row>
    <row r="66" spans="2:6" ht="12.75">
      <c r="B66" s="4"/>
      <c r="C66" s="4"/>
      <c r="D66" s="4"/>
      <c r="E66" s="4"/>
      <c r="F66" s="4"/>
    </row>
    <row r="67" spans="2:6" ht="12.75">
      <c r="B67" s="4"/>
      <c r="C67" s="4"/>
      <c r="D67" s="4"/>
      <c r="E67" s="4"/>
      <c r="F67" s="4"/>
    </row>
    <row r="68" spans="2:6" ht="12.75">
      <c r="B68" s="4"/>
      <c r="C68" s="4"/>
      <c r="D68" s="4"/>
      <c r="E68" s="4"/>
      <c r="F68" s="4"/>
    </row>
    <row r="69" spans="2:6" ht="12.75">
      <c r="B69" s="4"/>
      <c r="C69" s="4"/>
      <c r="D69" s="4"/>
      <c r="E69" s="4"/>
      <c r="F69" s="4"/>
    </row>
    <row r="70" spans="2:6" ht="12.75">
      <c r="B70" s="4"/>
      <c r="C70" s="4"/>
      <c r="D70" s="4"/>
      <c r="E70" s="4"/>
      <c r="F70" s="4"/>
    </row>
    <row r="71" spans="2:6" ht="12.75">
      <c r="B71" s="4"/>
      <c r="C71" s="4"/>
      <c r="D71" s="4"/>
      <c r="E71" s="4"/>
      <c r="F71" s="4"/>
    </row>
    <row r="72" spans="2:6" ht="12.75">
      <c r="B72" s="4"/>
      <c r="C72" s="4"/>
      <c r="D72" s="4"/>
      <c r="E72" s="4"/>
      <c r="F72" s="4"/>
    </row>
    <row r="73" spans="2:6" ht="12.75">
      <c r="B73" s="4"/>
      <c r="C73" s="4"/>
      <c r="D73" s="4"/>
      <c r="E73" s="4"/>
      <c r="F73" s="4"/>
    </row>
    <row r="74" spans="2:6" ht="12.75">
      <c r="B74" s="4"/>
      <c r="C74" s="4"/>
      <c r="D74" s="4"/>
      <c r="E74" s="4"/>
      <c r="F74" s="4"/>
    </row>
    <row r="75" spans="2:6" ht="12.75">
      <c r="B75" s="4"/>
      <c r="C75" s="4"/>
      <c r="D75" s="4"/>
      <c r="E75" s="4"/>
      <c r="F75" s="4"/>
    </row>
    <row r="76" spans="2:6" ht="12.75">
      <c r="B76" s="4"/>
      <c r="C76" s="4"/>
      <c r="D76" s="4"/>
      <c r="E76" s="4"/>
      <c r="F76" s="4"/>
    </row>
    <row r="77" spans="2:6" ht="12.75">
      <c r="B77" s="4"/>
      <c r="C77" s="4"/>
      <c r="D77" s="4"/>
      <c r="E77" s="4"/>
      <c r="F77" s="4"/>
    </row>
    <row r="78" spans="2:6" ht="12.75">
      <c r="B78" s="4"/>
      <c r="C78" s="4"/>
      <c r="D78" s="4"/>
      <c r="E78" s="4"/>
      <c r="F78" s="4"/>
    </row>
    <row r="79" spans="2:6" ht="12.75">
      <c r="B79" s="4"/>
      <c r="C79" s="4"/>
      <c r="D79" s="4"/>
      <c r="E79" s="4"/>
      <c r="F79" s="4"/>
    </row>
    <row r="80" spans="2:6" ht="12.75">
      <c r="B80" s="4"/>
      <c r="C80" s="4"/>
      <c r="D80" s="4"/>
      <c r="E80" s="4"/>
      <c r="F80" s="4"/>
    </row>
    <row r="81" spans="2:6" ht="12.75">
      <c r="B81" s="4"/>
      <c r="C81" s="4"/>
      <c r="D81" s="4"/>
      <c r="E81" s="4"/>
      <c r="F81" s="4"/>
    </row>
    <row r="82" spans="2:6" ht="12.75">
      <c r="B82" s="4"/>
      <c r="C82" s="4"/>
      <c r="D82" s="4"/>
      <c r="E82" s="4"/>
      <c r="F82" s="4"/>
    </row>
    <row r="83" spans="2:6" ht="12.75">
      <c r="B83" s="4"/>
      <c r="C83" s="4"/>
      <c r="D83" s="4"/>
      <c r="E83" s="4"/>
      <c r="F83" s="4"/>
    </row>
    <row r="84" spans="2:6" ht="12.75">
      <c r="B84" s="4"/>
      <c r="C84" s="4"/>
      <c r="D84" s="4"/>
      <c r="E84" s="4"/>
      <c r="F84" s="4"/>
    </row>
    <row r="85" spans="2:6" ht="12.75">
      <c r="B85" s="4"/>
      <c r="C85" s="4"/>
      <c r="D85" s="4"/>
      <c r="E85" s="4"/>
      <c r="F85" s="4"/>
    </row>
    <row r="86" spans="2:6" ht="12.75">
      <c r="B86" s="4"/>
      <c r="C86" s="4"/>
      <c r="D86" s="4"/>
      <c r="E86" s="4"/>
      <c r="F86" s="4"/>
    </row>
    <row r="87" spans="2:6" ht="12.75">
      <c r="B87" s="4"/>
      <c r="C87" s="4"/>
      <c r="D87" s="4"/>
      <c r="E87" s="4"/>
      <c r="F87" s="4"/>
    </row>
    <row r="88" spans="2:6" ht="12.75">
      <c r="B88" s="4"/>
      <c r="C88" s="4"/>
      <c r="D88" s="4"/>
      <c r="E88" s="4"/>
      <c r="F88" s="4"/>
    </row>
    <row r="89" spans="2:6" ht="12.75">
      <c r="B89" s="4"/>
      <c r="C89" s="4"/>
      <c r="D89" s="4"/>
      <c r="E89" s="4"/>
      <c r="F89" s="4"/>
    </row>
    <row r="90" spans="2:6" ht="12.75">
      <c r="B90" s="4"/>
      <c r="C90" s="4"/>
      <c r="D90" s="4"/>
      <c r="E90" s="4"/>
      <c r="F90" s="4"/>
    </row>
    <row r="91" spans="2:6" ht="12.75">
      <c r="B91" s="4"/>
      <c r="C91" s="4"/>
      <c r="D91" s="4"/>
      <c r="E91" s="4"/>
      <c r="F91" s="4"/>
    </row>
    <row r="92" spans="2:6" ht="12.75">
      <c r="B92" s="4"/>
      <c r="C92" s="4"/>
      <c r="D92" s="4"/>
      <c r="E92" s="4"/>
      <c r="F92" s="4"/>
    </row>
    <row r="93" spans="2:6" ht="12.75">
      <c r="B93" s="4"/>
      <c r="C93" s="4"/>
      <c r="D93" s="4"/>
      <c r="E93" s="4"/>
      <c r="F93" s="4"/>
    </row>
    <row r="94" spans="2:6" ht="12.75">
      <c r="B94" s="4"/>
      <c r="C94" s="4"/>
      <c r="D94" s="4"/>
      <c r="E94" s="4"/>
      <c r="F94" s="4"/>
    </row>
    <row r="95" spans="2:6" ht="12.75">
      <c r="B95" s="4"/>
      <c r="C95" s="4"/>
      <c r="D95" s="4"/>
      <c r="E95" s="4"/>
      <c r="F95" s="4"/>
    </row>
    <row r="96" spans="2:6" ht="12.75">
      <c r="B96" s="4"/>
      <c r="C96" s="4"/>
      <c r="D96" s="4"/>
      <c r="E96" s="4"/>
      <c r="F96" s="4"/>
    </row>
    <row r="97" spans="2:6" ht="12.75">
      <c r="B97" s="4"/>
      <c r="C97" s="4"/>
      <c r="D97" s="4"/>
      <c r="E97" s="4"/>
      <c r="F97" s="4"/>
    </row>
    <row r="98" spans="2:6" ht="12.75">
      <c r="B98" s="4"/>
      <c r="C98" s="4"/>
      <c r="D98" s="4"/>
      <c r="E98" s="4"/>
      <c r="F98" s="4"/>
    </row>
    <row r="99" spans="2:6" ht="12.75">
      <c r="B99" s="4"/>
      <c r="C99" s="4"/>
      <c r="D99" s="4"/>
      <c r="E99" s="4"/>
      <c r="F99" s="4"/>
    </row>
    <row r="100" spans="2:6" ht="12.75">
      <c r="B100" s="4"/>
      <c r="C100" s="4"/>
      <c r="D100" s="4"/>
      <c r="E100" s="4"/>
      <c r="F100" s="4"/>
    </row>
    <row r="101" spans="2:6" ht="12.75">
      <c r="B101" s="4"/>
      <c r="C101" s="4"/>
      <c r="D101" s="4"/>
      <c r="E101" s="4"/>
      <c r="F101" s="4"/>
    </row>
    <row r="102" spans="2:6" ht="12.75">
      <c r="B102" s="4"/>
      <c r="C102" s="4"/>
      <c r="D102" s="4"/>
      <c r="E102" s="4"/>
      <c r="F102" s="4"/>
    </row>
    <row r="103" spans="2:6" ht="12.75">
      <c r="B103" s="4"/>
      <c r="C103" s="4"/>
      <c r="D103" s="4"/>
      <c r="E103" s="4"/>
      <c r="F103" s="4"/>
    </row>
    <row r="104" spans="2:6" ht="12.75">
      <c r="B104" s="4"/>
      <c r="C104" s="4"/>
      <c r="D104" s="4"/>
      <c r="E104" s="4"/>
      <c r="F104" s="4"/>
    </row>
    <row r="105" spans="2:6" ht="12.75">
      <c r="B105" s="4"/>
      <c r="C105" s="4"/>
      <c r="D105" s="4"/>
      <c r="E105" s="4"/>
      <c r="F105" s="4"/>
    </row>
    <row r="106" spans="2:6" ht="12.75">
      <c r="B106" s="4"/>
      <c r="C106" s="4"/>
      <c r="D106" s="4"/>
      <c r="E106" s="4"/>
      <c r="F106" s="4"/>
    </row>
    <row r="107" spans="2:6" ht="12.75">
      <c r="B107" s="4"/>
      <c r="C107" s="4"/>
      <c r="D107" s="4"/>
      <c r="E107" s="4"/>
      <c r="F107" s="4"/>
    </row>
    <row r="108" spans="2:6" ht="12.75">
      <c r="B108" s="4"/>
      <c r="C108" s="4"/>
      <c r="D108" s="4"/>
      <c r="E108" s="4"/>
      <c r="F108" s="4"/>
    </row>
    <row r="109" spans="2:6" ht="12.75">
      <c r="B109" s="4"/>
      <c r="C109" s="4"/>
      <c r="D109" s="4"/>
      <c r="E109" s="4"/>
      <c r="F109" s="4"/>
    </row>
    <row r="110" spans="2:6" ht="12.75">
      <c r="B110" s="4"/>
      <c r="C110" s="4"/>
      <c r="D110" s="4"/>
      <c r="E110" s="4"/>
      <c r="F110" s="4"/>
    </row>
    <row r="111" spans="2:6" ht="12.75">
      <c r="B111" s="4"/>
      <c r="C111" s="4"/>
      <c r="D111" s="4"/>
      <c r="E111" s="4"/>
      <c r="F111" s="4"/>
    </row>
    <row r="112" spans="2:6" ht="12.75">
      <c r="B112" s="4"/>
      <c r="C112" s="4"/>
      <c r="D112" s="4"/>
      <c r="E112" s="4"/>
      <c r="F112" s="4"/>
    </row>
    <row r="113" spans="2:6" ht="12.75">
      <c r="B113" s="4"/>
      <c r="C113" s="4"/>
      <c r="D113" s="4"/>
      <c r="E113" s="4"/>
      <c r="F113" s="4"/>
    </row>
    <row r="114" spans="2:6" ht="12.75">
      <c r="B114" s="4"/>
      <c r="C114" s="4"/>
      <c r="D114" s="4"/>
      <c r="E114" s="4"/>
      <c r="F114" s="4"/>
    </row>
    <row r="115" spans="2:6" ht="12.75">
      <c r="B115" s="4"/>
      <c r="C115" s="4"/>
      <c r="D115" s="4"/>
      <c r="E115" s="4"/>
      <c r="F115" s="4"/>
    </row>
    <row r="116" spans="2:6" ht="12.75">
      <c r="B116" s="4"/>
      <c r="C116" s="4"/>
      <c r="D116" s="4"/>
      <c r="E116" s="4"/>
      <c r="F116" s="4"/>
    </row>
    <row r="117" spans="2:6" ht="12.75">
      <c r="B117" s="4"/>
      <c r="C117" s="4"/>
      <c r="D117" s="4"/>
      <c r="E117" s="4"/>
      <c r="F117" s="4"/>
    </row>
    <row r="118" spans="2:6" ht="12.75">
      <c r="B118" s="4"/>
      <c r="C118" s="4"/>
      <c r="D118" s="4"/>
      <c r="E118" s="4"/>
      <c r="F118" s="4"/>
    </row>
    <row r="119" spans="2:6" ht="12.75">
      <c r="B119" s="4"/>
      <c r="C119" s="4"/>
      <c r="D119" s="4"/>
      <c r="E119" s="4"/>
      <c r="F119" s="4"/>
    </row>
    <row r="120" spans="2:6" ht="12.75">
      <c r="B120" s="4"/>
      <c r="C120" s="4"/>
      <c r="D120" s="4"/>
      <c r="E120" s="4"/>
      <c r="F120" s="4"/>
    </row>
    <row r="121" spans="2:6" ht="12.75">
      <c r="B121" s="4"/>
      <c r="C121" s="4"/>
      <c r="D121" s="4"/>
      <c r="E121" s="4"/>
      <c r="F121" s="4"/>
    </row>
    <row r="122" spans="2:6" ht="12.75">
      <c r="B122" s="4"/>
      <c r="C122" s="4"/>
      <c r="D122" s="4"/>
      <c r="E122" s="4"/>
      <c r="F122" s="4"/>
    </row>
    <row r="123" spans="2:6" ht="12.75">
      <c r="B123" s="4"/>
      <c r="C123" s="4"/>
      <c r="D123" s="4"/>
      <c r="E123" s="4"/>
      <c r="F123" s="4"/>
    </row>
    <row r="124" spans="2:6" ht="12.75">
      <c r="B124" s="4"/>
      <c r="C124" s="4"/>
      <c r="D124" s="4"/>
      <c r="E124" s="4"/>
      <c r="F124" s="4"/>
    </row>
    <row r="125" spans="2:6" ht="12.75">
      <c r="B125" s="4"/>
      <c r="C125" s="4"/>
      <c r="D125" s="4"/>
      <c r="E125" s="4"/>
      <c r="F125" s="4"/>
    </row>
    <row r="126" spans="2:6" ht="12.75">
      <c r="B126" s="4"/>
      <c r="C126" s="4"/>
      <c r="D126" s="4"/>
      <c r="E126" s="4"/>
      <c r="F126" s="4"/>
    </row>
    <row r="127" spans="2:6" ht="12.75">
      <c r="B127" s="4"/>
      <c r="C127" s="4"/>
      <c r="D127" s="4"/>
      <c r="E127" s="4"/>
      <c r="F127" s="4"/>
    </row>
    <row r="128" spans="2:6" ht="12.75">
      <c r="B128" s="4"/>
      <c r="C128" s="4"/>
      <c r="D128" s="4"/>
      <c r="E128" s="4"/>
      <c r="F128" s="4"/>
    </row>
    <row r="129" spans="2:6" ht="12.75">
      <c r="B129" s="4"/>
      <c r="C129" s="4"/>
      <c r="D129" s="4"/>
      <c r="E129" s="4"/>
      <c r="F129" s="4"/>
    </row>
    <row r="130" spans="2:6" ht="12.75">
      <c r="B130" s="4"/>
      <c r="C130" s="4"/>
      <c r="D130" s="4"/>
      <c r="E130" s="4"/>
      <c r="F130" s="4"/>
    </row>
    <row r="131" spans="2:6" ht="12.75">
      <c r="B131" s="4"/>
      <c r="C131" s="4"/>
      <c r="D131" s="4"/>
      <c r="E131" s="4"/>
      <c r="F131" s="4"/>
    </row>
    <row r="132" spans="2:6" ht="12.75">
      <c r="B132" s="4"/>
      <c r="C132" s="4"/>
      <c r="D132" s="4"/>
      <c r="E132" s="4"/>
      <c r="F132" s="4"/>
    </row>
    <row r="133" spans="2:6" ht="12.75">
      <c r="B133" s="4"/>
      <c r="C133" s="4"/>
      <c r="D133" s="4"/>
      <c r="E133" s="4"/>
      <c r="F133" s="4"/>
    </row>
    <row r="134" spans="2:6" ht="12.75">
      <c r="B134" s="4"/>
      <c r="C134" s="4"/>
      <c r="D134" s="4"/>
      <c r="E134" s="4"/>
      <c r="F134" s="4"/>
    </row>
    <row r="135" spans="2:6" ht="12.75">
      <c r="B135" s="4"/>
      <c r="C135" s="4"/>
      <c r="D135" s="4"/>
      <c r="E135" s="4"/>
      <c r="F135" s="4"/>
    </row>
    <row r="136" spans="2:6" ht="12.75">
      <c r="B136" s="4"/>
      <c r="C136" s="4"/>
      <c r="D136" s="4"/>
      <c r="E136" s="4"/>
      <c r="F136" s="4"/>
    </row>
    <row r="137" spans="2:6" ht="12.75">
      <c r="B137" s="4"/>
      <c r="C137" s="4"/>
      <c r="D137" s="4"/>
      <c r="E137" s="4"/>
      <c r="F137" s="4"/>
    </row>
    <row r="138" spans="2:6" ht="12.75">
      <c r="B138" s="4"/>
      <c r="C138" s="4"/>
      <c r="D138" s="4"/>
      <c r="E138" s="4"/>
      <c r="F138" s="4"/>
    </row>
    <row r="139" spans="2:6" ht="12.75">
      <c r="B139" s="4"/>
      <c r="C139" s="4"/>
      <c r="D139" s="4"/>
      <c r="E139" s="4"/>
      <c r="F139" s="4"/>
    </row>
    <row r="140" spans="2:6" ht="12.75">
      <c r="B140" s="4"/>
      <c r="C140" s="4"/>
      <c r="D140" s="4"/>
      <c r="E140" s="4"/>
      <c r="F140" s="4"/>
    </row>
    <row r="141" spans="2:6" ht="12.75">
      <c r="B141" s="4"/>
      <c r="C141" s="4"/>
      <c r="D141" s="4"/>
      <c r="E141" s="4"/>
      <c r="F141" s="4"/>
    </row>
    <row r="142" spans="2:6" ht="12.75">
      <c r="B142" s="4"/>
      <c r="C142" s="4"/>
      <c r="D142" s="4"/>
      <c r="E142" s="4"/>
      <c r="F142" s="4"/>
    </row>
    <row r="143" spans="2:6" ht="12.75">
      <c r="B143" s="4"/>
      <c r="C143" s="4"/>
      <c r="D143" s="4"/>
      <c r="E143" s="4"/>
      <c r="F143" s="4"/>
    </row>
    <row r="144" spans="2:6" ht="12.75">
      <c r="B144" s="4"/>
      <c r="C144" s="4"/>
      <c r="D144" s="4"/>
      <c r="E144" s="4"/>
      <c r="F144" s="4"/>
    </row>
    <row r="145" spans="2:6" ht="12.75">
      <c r="B145" s="4"/>
      <c r="C145" s="4"/>
      <c r="D145" s="4"/>
      <c r="E145" s="4"/>
      <c r="F145" s="4"/>
    </row>
    <row r="146" spans="2:6" ht="12.75">
      <c r="B146" s="4"/>
      <c r="C146" s="4"/>
      <c r="D146" s="4"/>
      <c r="E146" s="4"/>
      <c r="F146" s="4"/>
    </row>
    <row r="147" spans="2:6" ht="12.75">
      <c r="B147" s="4"/>
      <c r="C147" s="4"/>
      <c r="D147" s="4"/>
      <c r="E147" s="4"/>
      <c r="F147" s="4"/>
    </row>
    <row r="148" spans="2:6" ht="12.75">
      <c r="B148" s="4"/>
      <c r="C148" s="4"/>
      <c r="D148" s="4"/>
      <c r="E148" s="4"/>
      <c r="F148" s="4"/>
    </row>
    <row r="149" spans="2:6" ht="12.75">
      <c r="B149" s="4"/>
      <c r="C149" s="4"/>
      <c r="D149" s="4"/>
      <c r="E149" s="4"/>
      <c r="F149" s="4"/>
    </row>
    <row r="150" spans="2:6" ht="12.75">
      <c r="B150" s="4"/>
      <c r="C150" s="4"/>
      <c r="D150" s="4"/>
      <c r="E150" s="4"/>
      <c r="F150" s="4"/>
    </row>
    <row r="151" spans="2:6" ht="12.75">
      <c r="B151" s="4"/>
      <c r="C151" s="4"/>
      <c r="D151" s="4"/>
      <c r="E151" s="4"/>
      <c r="F151" s="4"/>
    </row>
    <row r="152" spans="2:6" ht="12.75">
      <c r="B152" s="4"/>
      <c r="C152" s="4"/>
      <c r="D152" s="4"/>
      <c r="E152" s="4"/>
      <c r="F152" s="4"/>
    </row>
    <row r="153" spans="2:6" ht="12.75">
      <c r="B153" s="4"/>
      <c r="C153" s="4"/>
      <c r="D153" s="4"/>
      <c r="E153" s="4"/>
      <c r="F153" s="4"/>
    </row>
    <row r="154" spans="2:6" ht="12.75">
      <c r="B154" s="4"/>
      <c r="C154" s="4"/>
      <c r="D154" s="4"/>
      <c r="E154" s="4"/>
      <c r="F154" s="4"/>
    </row>
    <row r="155" spans="2:6" ht="12.75">
      <c r="B155" s="4"/>
      <c r="C155" s="4"/>
      <c r="D155" s="4"/>
      <c r="E155" s="4"/>
      <c r="F155" s="4"/>
    </row>
    <row r="156" spans="2:6" ht="12.75">
      <c r="B156" s="4"/>
      <c r="C156" s="4"/>
      <c r="D156" s="4"/>
      <c r="E156" s="4"/>
      <c r="F156" s="4"/>
    </row>
    <row r="157" spans="2:6" ht="12.75">
      <c r="B157" s="4"/>
      <c r="C157" s="4"/>
      <c r="D157" s="4"/>
      <c r="E157" s="4"/>
      <c r="F157" s="4"/>
    </row>
    <row r="158" spans="2:6" ht="12.75">
      <c r="B158" s="4"/>
      <c r="C158" s="4"/>
      <c r="D158" s="4"/>
      <c r="E158" s="4"/>
      <c r="F158" s="4"/>
    </row>
    <row r="159" spans="2:6" ht="12.75">
      <c r="B159" s="4"/>
      <c r="C159" s="4"/>
      <c r="D159" s="4"/>
      <c r="E159" s="4"/>
      <c r="F159" s="4"/>
    </row>
    <row r="160" spans="2:6" ht="12.75">
      <c r="B160" s="4"/>
      <c r="C160" s="4"/>
      <c r="D160" s="4"/>
      <c r="E160" s="4"/>
      <c r="F160" s="4"/>
    </row>
    <row r="161" spans="2:6" ht="12.75">
      <c r="B161" s="4"/>
      <c r="C161" s="4"/>
      <c r="D161" s="4"/>
      <c r="E161" s="4"/>
      <c r="F161" s="4"/>
    </row>
    <row r="162" spans="2:6" ht="12.75">
      <c r="B162" s="4"/>
      <c r="C162" s="4"/>
      <c r="D162" s="4"/>
      <c r="E162" s="4"/>
      <c r="F162" s="4"/>
    </row>
    <row r="163" spans="2:6" ht="12.75">
      <c r="B163" s="4"/>
      <c r="C163" s="4"/>
      <c r="D163" s="4"/>
      <c r="E163" s="4"/>
      <c r="F163" s="4"/>
    </row>
    <row r="164" spans="2:6" ht="12.75">
      <c r="B164" s="4"/>
      <c r="C164" s="4"/>
      <c r="D164" s="4"/>
      <c r="E164" s="4"/>
      <c r="F164" s="4"/>
    </row>
    <row r="165" spans="2:6" ht="12.75">
      <c r="B165" s="4"/>
      <c r="C165" s="4"/>
      <c r="D165" s="4"/>
      <c r="E165" s="4"/>
      <c r="F165" s="4"/>
    </row>
    <row r="166" spans="2:6" ht="12.75">
      <c r="B166" s="4"/>
      <c r="C166" s="4"/>
      <c r="D166" s="4"/>
      <c r="E166" s="4"/>
      <c r="F166" s="4"/>
    </row>
    <row r="167" spans="2:6" ht="12.75">
      <c r="B167" s="4"/>
      <c r="C167" s="4"/>
      <c r="D167" s="4"/>
      <c r="E167" s="4"/>
      <c r="F167" s="4"/>
    </row>
    <row r="168" spans="2:6" ht="12.75">
      <c r="B168" s="4"/>
      <c r="C168" s="4"/>
      <c r="D168" s="4"/>
      <c r="E168" s="4"/>
      <c r="F168" s="4"/>
    </row>
    <row r="169" spans="2:6" ht="12.75">
      <c r="B169" s="4"/>
      <c r="C169" s="4"/>
      <c r="D169" s="4"/>
      <c r="E169" s="4"/>
      <c r="F169" s="4"/>
    </row>
    <row r="170" spans="2:6" ht="12.75">
      <c r="B170" s="4"/>
      <c r="C170" s="4"/>
      <c r="D170" s="4"/>
      <c r="E170" s="4"/>
      <c r="F170" s="4"/>
    </row>
    <row r="171" spans="2:6" ht="12.75">
      <c r="B171" s="4"/>
      <c r="C171" s="4"/>
      <c r="D171" s="4"/>
      <c r="E171" s="4"/>
      <c r="F171" s="4"/>
    </row>
    <row r="172" spans="2:6" ht="12.75">
      <c r="B172" s="4"/>
      <c r="C172" s="4"/>
      <c r="D172" s="4"/>
      <c r="E172" s="4"/>
      <c r="F172" s="4"/>
    </row>
    <row r="173" spans="2:6" ht="12.75">
      <c r="B173" s="4"/>
      <c r="C173" s="4"/>
      <c r="D173" s="4"/>
      <c r="E173" s="4"/>
      <c r="F173" s="4"/>
    </row>
    <row r="174" spans="2:6" ht="12.75">
      <c r="B174" s="4"/>
      <c r="C174" s="4"/>
      <c r="D174" s="4"/>
      <c r="E174" s="4"/>
      <c r="F174" s="4"/>
    </row>
    <row r="175" spans="2:6" ht="12.75">
      <c r="B175" s="4"/>
      <c r="C175" s="4"/>
      <c r="D175" s="4"/>
      <c r="E175" s="4"/>
      <c r="F175" s="4"/>
    </row>
    <row r="176" spans="2:6" ht="12.75">
      <c r="B176" s="4"/>
      <c r="C176" s="4"/>
      <c r="D176" s="4"/>
      <c r="E176" s="4"/>
      <c r="F176" s="4"/>
    </row>
    <row r="177" spans="2:6" ht="12.75">
      <c r="B177" s="4"/>
      <c r="C177" s="4"/>
      <c r="D177" s="4"/>
      <c r="E177" s="4"/>
      <c r="F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  <row r="228" spans="2:6" ht="12.75">
      <c r="B228" s="4"/>
      <c r="C228" s="4"/>
      <c r="D228" s="4"/>
      <c r="E228" s="4"/>
      <c r="F228" s="4"/>
    </row>
    <row r="229" spans="2:6" ht="12.75">
      <c r="B229" s="4"/>
      <c r="C229" s="4"/>
      <c r="D229" s="4"/>
      <c r="E229" s="4"/>
      <c r="F229" s="4"/>
    </row>
    <row r="230" spans="2:6" ht="12.75">
      <c r="B230" s="4"/>
      <c r="C230" s="4"/>
      <c r="D230" s="4"/>
      <c r="E230" s="4"/>
      <c r="F230" s="4"/>
    </row>
    <row r="231" spans="2:6" ht="12.75">
      <c r="B231" s="4"/>
      <c r="C231" s="4"/>
      <c r="D231" s="4"/>
      <c r="E231" s="4"/>
      <c r="F231" s="4"/>
    </row>
    <row r="232" spans="2:6" ht="12.75">
      <c r="B232" s="4"/>
      <c r="C232" s="4"/>
      <c r="D232" s="4"/>
      <c r="E232" s="4"/>
      <c r="F232" s="4"/>
    </row>
    <row r="233" spans="2:6" ht="12.75">
      <c r="B233" s="4"/>
      <c r="C233" s="4"/>
      <c r="D233" s="4"/>
      <c r="E233" s="4"/>
      <c r="F233" s="4"/>
    </row>
    <row r="234" spans="2:6" ht="12.75">
      <c r="B234" s="4"/>
      <c r="C234" s="4"/>
      <c r="D234" s="4"/>
      <c r="E234" s="4"/>
      <c r="F234" s="4"/>
    </row>
    <row r="235" spans="2:6" ht="12.75">
      <c r="B235" s="4"/>
      <c r="C235" s="4"/>
      <c r="D235" s="4"/>
      <c r="E235" s="4"/>
      <c r="F235" s="4"/>
    </row>
    <row r="236" spans="2:6" ht="12.75">
      <c r="B236" s="4"/>
      <c r="C236" s="4"/>
      <c r="D236" s="4"/>
      <c r="E236" s="4"/>
      <c r="F236" s="4"/>
    </row>
    <row r="237" spans="2:6" ht="12.75">
      <c r="B237" s="4"/>
      <c r="C237" s="4"/>
      <c r="D237" s="4"/>
      <c r="E237" s="4"/>
      <c r="F237" s="4"/>
    </row>
    <row r="238" spans="2:6" ht="12.75">
      <c r="B238" s="4"/>
      <c r="C238" s="4"/>
      <c r="D238" s="4"/>
      <c r="E238" s="4"/>
      <c r="F238" s="4"/>
    </row>
    <row r="239" spans="2:6" ht="12.75">
      <c r="B239" s="4"/>
      <c r="C239" s="4"/>
      <c r="D239" s="4"/>
      <c r="E239" s="4"/>
      <c r="F239" s="4"/>
    </row>
    <row r="240" spans="2:6" ht="12.75">
      <c r="B240" s="4"/>
      <c r="C240" s="4"/>
      <c r="D240" s="4"/>
      <c r="E240" s="4"/>
      <c r="F240" s="4"/>
    </row>
    <row r="241" spans="2:6" ht="12.75">
      <c r="B241" s="4"/>
      <c r="C241" s="4"/>
      <c r="D241" s="4"/>
      <c r="E241" s="4"/>
      <c r="F241" s="4"/>
    </row>
    <row r="242" spans="2:6" ht="12.75">
      <c r="B242" s="4"/>
      <c r="C242" s="4"/>
      <c r="D242" s="4"/>
      <c r="E242" s="4"/>
      <c r="F242" s="4"/>
    </row>
    <row r="243" spans="2:6" ht="12.75">
      <c r="B243" s="4"/>
      <c r="C243" s="4"/>
      <c r="D243" s="4"/>
      <c r="E243" s="4"/>
      <c r="F243" s="4"/>
    </row>
    <row r="244" spans="2:6" ht="12.75">
      <c r="B244" s="4"/>
      <c r="C244" s="4"/>
      <c r="D244" s="4"/>
      <c r="E244" s="4"/>
      <c r="F244" s="4"/>
    </row>
    <row r="245" spans="2:6" ht="12.75">
      <c r="B245" s="4"/>
      <c r="C245" s="4"/>
      <c r="D245" s="4"/>
      <c r="E245" s="4"/>
      <c r="F245" s="4"/>
    </row>
    <row r="246" spans="2:6" ht="12.75">
      <c r="B246" s="4"/>
      <c r="C246" s="4"/>
      <c r="D246" s="4"/>
      <c r="E246" s="4"/>
      <c r="F246" s="4"/>
    </row>
    <row r="247" spans="2:6" ht="12.75">
      <c r="B247" s="4"/>
      <c r="C247" s="4"/>
      <c r="D247" s="4"/>
      <c r="E247" s="4"/>
      <c r="F247" s="4"/>
    </row>
    <row r="248" spans="2:6" ht="12.75">
      <c r="B248" s="4"/>
      <c r="C248" s="4"/>
      <c r="D248" s="4"/>
      <c r="E248" s="4"/>
      <c r="F248" s="4"/>
    </row>
    <row r="249" spans="2:6" ht="12.75">
      <c r="B249" s="4"/>
      <c r="C249" s="4"/>
      <c r="D249" s="4"/>
      <c r="E249" s="4"/>
      <c r="F249" s="4"/>
    </row>
    <row r="250" spans="2:6" ht="12.75">
      <c r="B250" s="4"/>
      <c r="C250" s="4"/>
      <c r="D250" s="4"/>
      <c r="E250" s="4"/>
      <c r="F250" s="4"/>
    </row>
    <row r="251" spans="2:6" ht="12.75">
      <c r="B251" s="4"/>
      <c r="C251" s="4"/>
      <c r="D251" s="4"/>
      <c r="E251" s="4"/>
      <c r="F251" s="4"/>
    </row>
    <row r="252" spans="2:6" ht="12.75">
      <c r="B252" s="4"/>
      <c r="C252" s="4"/>
      <c r="D252" s="4"/>
      <c r="E252" s="4"/>
      <c r="F252" s="4"/>
    </row>
    <row r="253" spans="2:6" ht="12.75">
      <c r="B253" s="4"/>
      <c r="C253" s="4"/>
      <c r="D253" s="4"/>
      <c r="E253" s="4"/>
      <c r="F253" s="4"/>
    </row>
    <row r="254" spans="2:6" ht="12.75">
      <c r="B254" s="4"/>
      <c r="C254" s="4"/>
      <c r="D254" s="4"/>
      <c r="E254" s="4"/>
      <c r="F254" s="4"/>
    </row>
    <row r="255" spans="2:6" ht="12.75">
      <c r="B255" s="4"/>
      <c r="C255" s="4"/>
      <c r="D255" s="4"/>
      <c r="E255" s="4"/>
      <c r="F255" s="4"/>
    </row>
    <row r="256" spans="2:6" ht="12.75">
      <c r="B256" s="4"/>
      <c r="C256" s="4"/>
      <c r="D256" s="4"/>
      <c r="E256" s="4"/>
      <c r="F256" s="4"/>
    </row>
    <row r="257" spans="2:6" ht="12.75">
      <c r="B257" s="4"/>
      <c r="C257" s="4"/>
      <c r="D257" s="4"/>
      <c r="E257" s="4"/>
      <c r="F257" s="4"/>
    </row>
    <row r="258" spans="2:6" ht="12.75">
      <c r="B258" s="4"/>
      <c r="C258" s="4"/>
      <c r="D258" s="4"/>
      <c r="E258" s="4"/>
      <c r="F258" s="4"/>
    </row>
    <row r="259" spans="2:6" ht="12.75">
      <c r="B259" s="4"/>
      <c r="C259" s="4"/>
      <c r="D259" s="4"/>
      <c r="E259" s="4"/>
      <c r="F259" s="4"/>
    </row>
    <row r="260" spans="2:6" ht="12.75">
      <c r="B260" s="4"/>
      <c r="C260" s="4"/>
      <c r="D260" s="4"/>
      <c r="E260" s="4"/>
      <c r="F260" s="4"/>
    </row>
    <row r="261" spans="2:6" ht="12.75">
      <c r="B261" s="4"/>
      <c r="C261" s="4"/>
      <c r="D261" s="4"/>
      <c r="E261" s="4"/>
      <c r="F261" s="4"/>
    </row>
    <row r="262" spans="2:6" ht="12.75">
      <c r="B262" s="4"/>
      <c r="C262" s="4"/>
      <c r="D262" s="4"/>
      <c r="E262" s="4"/>
      <c r="F262" s="4"/>
    </row>
    <row r="263" spans="2:6" ht="12.75">
      <c r="B263" s="4"/>
      <c r="C263" s="4"/>
      <c r="D263" s="4"/>
      <c r="E263" s="4"/>
      <c r="F263" s="4"/>
    </row>
    <row r="264" spans="2:6" ht="12.75">
      <c r="B264" s="4"/>
      <c r="C264" s="4"/>
      <c r="D264" s="4"/>
      <c r="E264" s="4"/>
      <c r="F264" s="4"/>
    </row>
    <row r="265" spans="2:6" ht="12.75">
      <c r="B265" s="4"/>
      <c r="C265" s="4"/>
      <c r="D265" s="4"/>
      <c r="E265" s="4"/>
      <c r="F265" s="4"/>
    </row>
    <row r="266" spans="2:6" ht="12.75">
      <c r="B266" s="4"/>
      <c r="C266" s="4"/>
      <c r="D266" s="4"/>
      <c r="E266" s="4"/>
      <c r="F266" s="4"/>
    </row>
    <row r="267" spans="2:6" ht="12.75">
      <c r="B267" s="4"/>
      <c r="C267" s="4"/>
      <c r="D267" s="4"/>
      <c r="E267" s="4"/>
      <c r="F267" s="4"/>
    </row>
    <row r="268" spans="2:6" ht="12.75">
      <c r="B268" s="4"/>
      <c r="C268" s="4"/>
      <c r="D268" s="4"/>
      <c r="E268" s="4"/>
      <c r="F268" s="4"/>
    </row>
    <row r="269" spans="2:6" ht="12.75">
      <c r="B269" s="4"/>
      <c r="C269" s="4"/>
      <c r="D269" s="4"/>
      <c r="E269" s="4"/>
      <c r="F269" s="4"/>
    </row>
    <row r="270" spans="2:6" ht="12.75">
      <c r="B270" s="4"/>
      <c r="C270" s="4"/>
      <c r="D270" s="4"/>
      <c r="E270" s="4"/>
      <c r="F270" s="4"/>
    </row>
    <row r="271" spans="2:6" ht="12.75">
      <c r="B271" s="4"/>
      <c r="C271" s="4"/>
      <c r="D271" s="4"/>
      <c r="E271" s="4"/>
      <c r="F271" s="4"/>
    </row>
    <row r="272" spans="2:6" ht="12.75">
      <c r="B272" s="4"/>
      <c r="C272" s="4"/>
      <c r="D272" s="4"/>
      <c r="E272" s="4"/>
      <c r="F272" s="4"/>
    </row>
    <row r="273" spans="2:6" ht="12.75">
      <c r="B273" s="4"/>
      <c r="C273" s="4"/>
      <c r="D273" s="4"/>
      <c r="E273" s="4"/>
      <c r="F273" s="4"/>
    </row>
    <row r="274" spans="2:6" ht="12.75">
      <c r="B274" s="4"/>
      <c r="C274" s="4"/>
      <c r="D274" s="4"/>
      <c r="E274" s="4"/>
      <c r="F274" s="4"/>
    </row>
    <row r="275" spans="2:6" ht="12.75">
      <c r="B275" s="4"/>
      <c r="C275" s="4"/>
      <c r="D275" s="4"/>
      <c r="E275" s="4"/>
      <c r="F275" s="4"/>
    </row>
    <row r="276" spans="2:6" ht="12.75">
      <c r="B276" s="4"/>
      <c r="C276" s="4"/>
      <c r="D276" s="4"/>
      <c r="E276" s="4"/>
      <c r="F276" s="4"/>
    </row>
    <row r="277" spans="2:6" ht="12.75">
      <c r="B277" s="4"/>
      <c r="C277" s="4"/>
      <c r="D277" s="4"/>
      <c r="E277" s="4"/>
      <c r="F277" s="4"/>
    </row>
    <row r="278" spans="2:6" ht="12.75">
      <c r="B278" s="4"/>
      <c r="C278" s="4"/>
      <c r="D278" s="4"/>
      <c r="E278" s="4"/>
      <c r="F278" s="4"/>
    </row>
    <row r="279" spans="2:6" ht="12.75">
      <c r="B279" s="4"/>
      <c r="C279" s="4"/>
      <c r="D279" s="4"/>
      <c r="E279" s="4"/>
      <c r="F279" s="4"/>
    </row>
    <row r="280" spans="2:6" ht="12.75">
      <c r="B280" s="4"/>
      <c r="C280" s="4"/>
      <c r="D280" s="4"/>
      <c r="E280" s="4"/>
      <c r="F280" s="4"/>
    </row>
    <row r="281" spans="2:6" ht="12.75">
      <c r="B281" s="4"/>
      <c r="C281" s="4"/>
      <c r="D281" s="4"/>
      <c r="E281" s="4"/>
      <c r="F281" s="4"/>
    </row>
    <row r="282" spans="2:6" ht="12.75">
      <c r="B282" s="4"/>
      <c r="C282" s="4"/>
      <c r="D282" s="4"/>
      <c r="E282" s="4"/>
      <c r="F282" s="4"/>
    </row>
    <row r="283" spans="2:6" ht="12.75">
      <c r="B283" s="4"/>
      <c r="C283" s="4"/>
      <c r="D283" s="4"/>
      <c r="E283" s="4"/>
      <c r="F283" s="4"/>
    </row>
    <row r="284" spans="2:6" ht="12.75">
      <c r="B284" s="4"/>
      <c r="C284" s="4"/>
      <c r="D284" s="4"/>
      <c r="E284" s="4"/>
      <c r="F284" s="4"/>
    </row>
    <row r="285" spans="2:6" ht="12.75">
      <c r="B285" s="4"/>
      <c r="C285" s="4"/>
      <c r="D285" s="4"/>
      <c r="E285" s="4"/>
      <c r="F285" s="4"/>
    </row>
    <row r="286" spans="2:6" ht="12.75">
      <c r="B286" s="4"/>
      <c r="C286" s="4"/>
      <c r="D286" s="4"/>
      <c r="E286" s="4"/>
      <c r="F286" s="4"/>
    </row>
    <row r="287" spans="2:6" ht="12.75">
      <c r="B287" s="4"/>
      <c r="C287" s="4"/>
      <c r="D287" s="4"/>
      <c r="E287" s="4"/>
      <c r="F287" s="4"/>
    </row>
    <row r="288" spans="2:6" ht="12.75">
      <c r="B288" s="4"/>
      <c r="C288" s="4"/>
      <c r="D288" s="4"/>
      <c r="E288" s="4"/>
      <c r="F288" s="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  <row r="331" spans="2:6" ht="12.75">
      <c r="B331" s="4"/>
      <c r="C331" s="4"/>
      <c r="D331" s="4"/>
      <c r="E331" s="4"/>
      <c r="F331" s="4"/>
    </row>
    <row r="332" spans="2:6" ht="12.75">
      <c r="B332" s="4"/>
      <c r="C332" s="4"/>
      <c r="D332" s="4"/>
      <c r="E332" s="4"/>
      <c r="F332" s="4"/>
    </row>
    <row r="333" spans="2:6" ht="12.75">
      <c r="B333" s="4"/>
      <c r="C333" s="4"/>
      <c r="D333" s="4"/>
      <c r="E333" s="4"/>
      <c r="F333" s="4"/>
    </row>
    <row r="334" spans="2:6" ht="12.75">
      <c r="B334" s="4"/>
      <c r="C334" s="4"/>
      <c r="D334" s="4"/>
      <c r="E334" s="4"/>
      <c r="F334" s="4"/>
    </row>
    <row r="335" spans="2:6" ht="12.75">
      <c r="B335" s="4"/>
      <c r="C335" s="4"/>
      <c r="D335" s="4"/>
      <c r="E335" s="4"/>
      <c r="F335" s="4"/>
    </row>
    <row r="336" spans="2:6" ht="12.75">
      <c r="B336" s="4"/>
      <c r="C336" s="4"/>
      <c r="D336" s="4"/>
      <c r="E336" s="4"/>
      <c r="F336" s="4"/>
    </row>
    <row r="337" spans="2:6" ht="12.75">
      <c r="B337" s="4"/>
      <c r="C337" s="4"/>
      <c r="D337" s="4"/>
      <c r="E337" s="4"/>
      <c r="F337" s="4"/>
    </row>
    <row r="338" spans="2:6" ht="12.75">
      <c r="B338" s="4"/>
      <c r="C338" s="4"/>
      <c r="D338" s="4"/>
      <c r="E338" s="4"/>
      <c r="F338" s="4"/>
    </row>
    <row r="339" spans="2:6" ht="12.75">
      <c r="B339" s="4"/>
      <c r="C339" s="4"/>
      <c r="D339" s="4"/>
      <c r="E339" s="4"/>
      <c r="F339" s="4"/>
    </row>
    <row r="340" spans="2:6" ht="12.75">
      <c r="B340" s="4"/>
      <c r="C340" s="4"/>
      <c r="D340" s="4"/>
      <c r="E340" s="4"/>
      <c r="F340" s="4"/>
    </row>
    <row r="341" spans="2:6" ht="12.75">
      <c r="B341" s="4"/>
      <c r="C341" s="4"/>
      <c r="D341" s="4"/>
      <c r="E341" s="4"/>
      <c r="F341" s="4"/>
    </row>
    <row r="342" spans="2:6" ht="12.75">
      <c r="B342" s="4"/>
      <c r="C342" s="4"/>
      <c r="D342" s="4"/>
      <c r="E342" s="4"/>
      <c r="F342" s="4"/>
    </row>
    <row r="343" spans="2:6" ht="12.75">
      <c r="B343" s="4"/>
      <c r="C343" s="4"/>
      <c r="D343" s="4"/>
      <c r="E343" s="4"/>
      <c r="F343" s="4"/>
    </row>
    <row r="344" spans="2:6" ht="12.75">
      <c r="B344" s="4"/>
      <c r="C344" s="4"/>
      <c r="D344" s="4"/>
      <c r="E344" s="4"/>
      <c r="F344" s="4"/>
    </row>
    <row r="345" spans="2:6" ht="12.75">
      <c r="B345" s="4"/>
      <c r="C345" s="4"/>
      <c r="D345" s="4"/>
      <c r="E345" s="4"/>
      <c r="F345" s="4"/>
    </row>
    <row r="346" spans="2:6" ht="12.75">
      <c r="B346" s="4"/>
      <c r="C346" s="4"/>
      <c r="D346" s="4"/>
      <c r="E346" s="4"/>
      <c r="F346" s="4"/>
    </row>
    <row r="347" spans="2:6" ht="12.75">
      <c r="B347" s="4"/>
      <c r="C347" s="4"/>
      <c r="D347" s="4"/>
      <c r="E347" s="4"/>
      <c r="F347" s="4"/>
    </row>
    <row r="348" spans="2:6" ht="12.75">
      <c r="B348" s="4"/>
      <c r="C348" s="4"/>
      <c r="D348" s="4"/>
      <c r="E348" s="4"/>
      <c r="F348" s="4"/>
    </row>
    <row r="349" spans="2:6" ht="12.75">
      <c r="B349" s="4"/>
      <c r="C349" s="4"/>
      <c r="D349" s="4"/>
      <c r="E349" s="4"/>
      <c r="F349" s="4"/>
    </row>
    <row r="350" spans="2:6" ht="12.75">
      <c r="B350" s="4"/>
      <c r="C350" s="4"/>
      <c r="D350" s="4"/>
      <c r="E350" s="4"/>
      <c r="F350" s="4"/>
    </row>
    <row r="351" spans="2:6" ht="12.75">
      <c r="B351" s="4"/>
      <c r="C351" s="4"/>
      <c r="D351" s="4"/>
      <c r="E351" s="4"/>
      <c r="F351" s="4"/>
    </row>
    <row r="352" spans="2:6" ht="12.75">
      <c r="B352" s="4"/>
      <c r="C352" s="4"/>
      <c r="D352" s="4"/>
      <c r="E352" s="4"/>
      <c r="F352" s="4"/>
    </row>
    <row r="353" spans="2:6" ht="12.75">
      <c r="B353" s="4"/>
      <c r="C353" s="4"/>
      <c r="D353" s="4"/>
      <c r="E353" s="4"/>
      <c r="F353" s="4"/>
    </row>
    <row r="354" spans="2:6" ht="12.75">
      <c r="B354" s="4"/>
      <c r="C354" s="4"/>
      <c r="D354" s="4"/>
      <c r="E354" s="4"/>
      <c r="F354" s="4"/>
    </row>
    <row r="355" spans="2:6" ht="12.75">
      <c r="B355" s="4"/>
      <c r="C355" s="4"/>
      <c r="D355" s="4"/>
      <c r="E355" s="4"/>
      <c r="F355" s="4"/>
    </row>
    <row r="356" spans="2:6" ht="12.75">
      <c r="B356" s="4"/>
      <c r="C356" s="4"/>
      <c r="D356" s="4"/>
      <c r="E356" s="4"/>
      <c r="F356" s="4"/>
    </row>
    <row r="357" spans="2:6" ht="12.75">
      <c r="B357" s="4"/>
      <c r="C357" s="4"/>
      <c r="D357" s="4"/>
      <c r="E357" s="4"/>
      <c r="F357" s="4"/>
    </row>
    <row r="358" spans="2:6" ht="12.75">
      <c r="B358" s="4"/>
      <c r="C358" s="4"/>
      <c r="D358" s="4"/>
      <c r="E358" s="4"/>
      <c r="F358" s="4"/>
    </row>
    <row r="359" spans="2:6" ht="12.75">
      <c r="B359" s="4"/>
      <c r="C359" s="4"/>
      <c r="D359" s="4"/>
      <c r="E359" s="4"/>
      <c r="F359" s="4"/>
    </row>
    <row r="360" spans="2:6" ht="12.75">
      <c r="B360" s="4"/>
      <c r="C360" s="4"/>
      <c r="D360" s="4"/>
      <c r="E360" s="4"/>
      <c r="F360" s="4"/>
    </row>
    <row r="361" spans="2:6" ht="12.75">
      <c r="B361" s="4"/>
      <c r="C361" s="4"/>
      <c r="D361" s="4"/>
      <c r="E361" s="4"/>
      <c r="F361" s="4"/>
    </row>
    <row r="362" spans="2:6" ht="12.75">
      <c r="B362" s="4"/>
      <c r="C362" s="4"/>
      <c r="D362" s="4"/>
      <c r="E362" s="4"/>
      <c r="F362" s="4"/>
    </row>
    <row r="363" spans="2:6" ht="12.75">
      <c r="B363" s="4"/>
      <c r="C363" s="4"/>
      <c r="D363" s="4"/>
      <c r="E363" s="4"/>
      <c r="F363" s="4"/>
    </row>
    <row r="364" spans="2:6" ht="12.75">
      <c r="B364" s="4"/>
      <c r="C364" s="4"/>
      <c r="D364" s="4"/>
      <c r="E364" s="4"/>
      <c r="F364" s="4"/>
    </row>
    <row r="365" spans="2:6" ht="12.75">
      <c r="B365" s="4"/>
      <c r="C365" s="4"/>
      <c r="D365" s="4"/>
      <c r="E365" s="4"/>
      <c r="F365" s="4"/>
    </row>
    <row r="366" spans="2:6" ht="12.75">
      <c r="B366" s="4"/>
      <c r="C366" s="4"/>
      <c r="D366" s="4"/>
      <c r="E366" s="4"/>
      <c r="F366" s="4"/>
    </row>
    <row r="367" spans="2:6" ht="12.75">
      <c r="B367" s="4"/>
      <c r="C367" s="4"/>
      <c r="D367" s="4"/>
      <c r="E367" s="4"/>
      <c r="F367" s="4"/>
    </row>
    <row r="368" spans="2:6" ht="12.75">
      <c r="B368" s="4"/>
      <c r="C368" s="4"/>
      <c r="D368" s="4"/>
      <c r="E368" s="4"/>
      <c r="F368" s="4"/>
    </row>
  </sheetData>
  <printOptions/>
  <pageMargins left="1" right="0.5" top="0.75" bottom="0.25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1">
      <selection activeCell="A5" sqref="A5"/>
    </sheetView>
  </sheetViews>
  <sheetFormatPr defaultColWidth="9.140625" defaultRowHeight="12.75"/>
  <cols>
    <col min="1" max="1" width="42.7109375" style="0" customWidth="1"/>
    <col min="2" max="4" width="9.7109375" style="0" customWidth="1"/>
    <col min="5" max="5" width="10.7109375" style="0" customWidth="1"/>
    <col min="6" max="6" width="1.7109375" style="0" customWidth="1"/>
    <col min="7" max="7" width="10.7109375" style="0" customWidth="1"/>
  </cols>
  <sheetData>
    <row r="1" spans="1:4" ht="15.75">
      <c r="A1" s="11" t="s">
        <v>0</v>
      </c>
      <c r="B1" s="11"/>
      <c r="C1" s="11"/>
      <c r="D1" s="11"/>
    </row>
    <row r="2" spans="1:4" ht="15.75">
      <c r="A2" s="11" t="s">
        <v>1</v>
      </c>
      <c r="B2" s="11"/>
      <c r="C2" s="11"/>
      <c r="D2" s="11"/>
    </row>
    <row r="3" spans="1:4" ht="9.75" customHeight="1">
      <c r="A3" s="11"/>
      <c r="B3" s="11"/>
      <c r="C3" s="11"/>
      <c r="D3" s="11"/>
    </row>
    <row r="4" spans="1:4" ht="15.75">
      <c r="A4" s="11" t="s">
        <v>156</v>
      </c>
      <c r="B4" s="11"/>
      <c r="C4" s="11"/>
      <c r="D4" s="11"/>
    </row>
    <row r="5" spans="1:4" ht="15.75">
      <c r="A5" s="11" t="s">
        <v>129</v>
      </c>
      <c r="B5" s="11"/>
      <c r="C5" s="11"/>
      <c r="D5" s="11"/>
    </row>
    <row r="6" spans="5:7" ht="12.75">
      <c r="E6" s="12">
        <v>37986</v>
      </c>
      <c r="G6" s="12">
        <v>37986</v>
      </c>
    </row>
    <row r="7" spans="5:7" ht="12.75">
      <c r="E7" s="1">
        <v>2003</v>
      </c>
      <c r="G7" s="1">
        <v>2002</v>
      </c>
    </row>
    <row r="8" spans="5:7" ht="12.75">
      <c r="E8" s="13" t="s">
        <v>4</v>
      </c>
      <c r="F8" s="13"/>
      <c r="G8" s="13" t="s">
        <v>4</v>
      </c>
    </row>
    <row r="9" spans="1:7" ht="12.75">
      <c r="A9" s="1" t="s">
        <v>35</v>
      </c>
      <c r="B9" s="1"/>
      <c r="C9" s="1"/>
      <c r="D9" s="1"/>
      <c r="E9" s="13"/>
      <c r="F9" s="13"/>
      <c r="G9" s="13"/>
    </row>
    <row r="10" spans="1:7" ht="15" customHeight="1">
      <c r="A10" s="14" t="s">
        <v>22</v>
      </c>
      <c r="B10" s="14"/>
      <c r="C10" s="14"/>
      <c r="D10" s="14"/>
      <c r="E10" s="15">
        <v>314030</v>
      </c>
      <c r="G10" s="15">
        <v>234532</v>
      </c>
    </row>
    <row r="11" spans="1:7" ht="12.75">
      <c r="A11" s="14" t="s">
        <v>23</v>
      </c>
      <c r="B11" s="14"/>
      <c r="C11" s="14"/>
      <c r="D11" s="14"/>
      <c r="E11" s="15">
        <f>605045</f>
        <v>605045</v>
      </c>
      <c r="G11" s="15">
        <v>125597</v>
      </c>
    </row>
    <row r="12" spans="1:7" ht="12.75">
      <c r="A12" s="14" t="s">
        <v>24</v>
      </c>
      <c r="B12" s="14"/>
      <c r="C12" s="14"/>
      <c r="D12" s="14"/>
      <c r="E12" s="15">
        <v>802</v>
      </c>
      <c r="G12" s="15">
        <v>2948</v>
      </c>
    </row>
    <row r="13" spans="1:7" ht="12.75">
      <c r="A13" s="14" t="s">
        <v>25</v>
      </c>
      <c r="B13" s="14"/>
      <c r="C13" s="14"/>
      <c r="D13" s="14"/>
      <c r="E13" s="15">
        <v>44522</v>
      </c>
      <c r="G13" s="15">
        <v>16358</v>
      </c>
    </row>
    <row r="14" spans="1:7" ht="12.75">
      <c r="A14" s="14" t="s">
        <v>26</v>
      </c>
      <c r="B14" s="14"/>
      <c r="C14" s="14"/>
      <c r="D14" s="14"/>
      <c r="E14" s="15">
        <v>432843</v>
      </c>
      <c r="G14" s="15">
        <f>385909</f>
        <v>385909</v>
      </c>
    </row>
    <row r="15" spans="1:7" ht="12.75">
      <c r="A15" s="14" t="s">
        <v>27</v>
      </c>
      <c r="B15" s="14"/>
      <c r="C15" s="14"/>
      <c r="D15" s="14"/>
      <c r="E15" s="15">
        <v>59259</v>
      </c>
      <c r="G15" s="15">
        <v>59256</v>
      </c>
    </row>
    <row r="16" spans="1:7" ht="15" customHeight="1">
      <c r="A16" s="14"/>
      <c r="B16" s="14"/>
      <c r="C16" s="14"/>
      <c r="D16" s="14"/>
      <c r="E16" s="16">
        <f>SUM(E10:E15)</f>
        <v>1456501</v>
      </c>
      <c r="G16" s="16">
        <f>SUM(G10:G15)</f>
        <v>824600</v>
      </c>
    </row>
    <row r="17" spans="1:7" ht="12.75">
      <c r="A17" s="1" t="s">
        <v>34</v>
      </c>
      <c r="B17" s="1"/>
      <c r="C17" s="1"/>
      <c r="D17" s="1"/>
      <c r="G17" s="15"/>
    </row>
    <row r="18" spans="1:7" ht="15" customHeight="1">
      <c r="A18" s="14" t="s">
        <v>28</v>
      </c>
      <c r="B18" s="14"/>
      <c r="C18" s="14"/>
      <c r="D18" s="14"/>
      <c r="E18" s="15">
        <v>63985</v>
      </c>
      <c r="G18" s="15">
        <v>56389</v>
      </c>
    </row>
    <row r="19" spans="1:7" ht="12.75">
      <c r="A19" s="14" t="s">
        <v>29</v>
      </c>
      <c r="B19" s="14"/>
      <c r="C19" s="14"/>
      <c r="D19" s="14"/>
      <c r="E19" s="15">
        <f>278489-20967</f>
        <v>257522</v>
      </c>
      <c r="G19" s="15">
        <v>81259</v>
      </c>
    </row>
    <row r="20" spans="1:7" ht="12.75">
      <c r="A20" s="14" t="s">
        <v>30</v>
      </c>
      <c r="B20" s="14"/>
      <c r="C20" s="14"/>
      <c r="D20" s="14"/>
      <c r="E20" s="15">
        <v>391652</v>
      </c>
      <c r="G20" s="15">
        <v>349203</v>
      </c>
    </row>
    <row r="21" spans="1:7" ht="12.75">
      <c r="A21" s="14" t="s">
        <v>31</v>
      </c>
      <c r="B21" s="14"/>
      <c r="C21" s="14"/>
      <c r="D21" s="14"/>
      <c r="E21" s="15">
        <v>1397</v>
      </c>
      <c r="G21" s="15">
        <v>4009</v>
      </c>
    </row>
    <row r="22" spans="1:7" ht="12.75">
      <c r="A22" s="14" t="s">
        <v>32</v>
      </c>
      <c r="B22" s="14"/>
      <c r="C22" s="14"/>
      <c r="D22" s="14"/>
      <c r="E22" s="15">
        <v>24599</v>
      </c>
      <c r="G22" s="15">
        <v>9639</v>
      </c>
    </row>
    <row r="23" spans="1:7" ht="15" customHeight="1">
      <c r="A23" s="14"/>
      <c r="B23" s="14"/>
      <c r="C23" s="14"/>
      <c r="D23" s="14"/>
      <c r="E23" s="16">
        <f>SUM(E18:E22)</f>
        <v>739155</v>
      </c>
      <c r="G23" s="16">
        <f>SUM(G18:G22)</f>
        <v>500499</v>
      </c>
    </row>
    <row r="24" spans="1:7" ht="12.75">
      <c r="A24" s="1" t="s">
        <v>33</v>
      </c>
      <c r="B24" s="1"/>
      <c r="C24" s="1"/>
      <c r="D24" s="1"/>
      <c r="G24" s="15"/>
    </row>
    <row r="25" spans="1:7" ht="15" customHeight="1">
      <c r="A25" t="s">
        <v>36</v>
      </c>
      <c r="E25" s="15">
        <v>521859</v>
      </c>
      <c r="G25" s="15">
        <v>339773</v>
      </c>
    </row>
    <row r="26" spans="1:7" ht="12.75">
      <c r="A26" t="s">
        <v>37</v>
      </c>
      <c r="E26" s="15">
        <f>107184+93772-66667</f>
        <v>134289</v>
      </c>
      <c r="G26" s="15">
        <v>115209</v>
      </c>
    </row>
    <row r="27" spans="1:7" ht="12.75">
      <c r="A27" t="s">
        <v>17</v>
      </c>
      <c r="E27" s="15">
        <v>38189</v>
      </c>
      <c r="G27" s="15">
        <v>11607</v>
      </c>
    </row>
    <row r="28" spans="5:7" ht="15" customHeight="1">
      <c r="E28" s="16">
        <f>SUM(E25:E27)</f>
        <v>694337</v>
      </c>
      <c r="G28" s="16">
        <f>SUM(G25:G27)</f>
        <v>466589</v>
      </c>
    </row>
    <row r="29" ht="12.75">
      <c r="G29" s="15"/>
    </row>
    <row r="30" spans="1:7" ht="12.75">
      <c r="A30" s="1" t="s">
        <v>38</v>
      </c>
      <c r="B30" s="1"/>
      <c r="C30" s="1"/>
      <c r="D30" s="1"/>
      <c r="E30" s="4">
        <f>E23-E28</f>
        <v>44818</v>
      </c>
      <c r="G30" s="15">
        <f>G23-G28</f>
        <v>33910</v>
      </c>
    </row>
    <row r="31" spans="5:7" ht="15" customHeight="1">
      <c r="E31" s="18"/>
      <c r="G31" s="18"/>
    </row>
    <row r="32" spans="1:7" ht="12.75">
      <c r="A32" s="1" t="s">
        <v>39</v>
      </c>
      <c r="B32" s="1"/>
      <c r="C32" s="1"/>
      <c r="D32" s="1"/>
      <c r="G32" s="15"/>
    </row>
    <row r="33" spans="1:7" ht="15" customHeight="1">
      <c r="A33" t="s">
        <v>37</v>
      </c>
      <c r="E33" s="15">
        <f>162381+66667</f>
        <v>229048</v>
      </c>
      <c r="G33" s="15">
        <v>156997</v>
      </c>
    </row>
    <row r="34" spans="1:7" ht="15" customHeight="1">
      <c r="A34" t="s">
        <v>134</v>
      </c>
      <c r="E34" s="15">
        <f>67571+10600</f>
        <v>78171</v>
      </c>
      <c r="G34" s="15">
        <v>0</v>
      </c>
    </row>
    <row r="35" spans="1:7" ht="12.75">
      <c r="A35" t="s">
        <v>40</v>
      </c>
      <c r="E35" s="15">
        <v>4667</v>
      </c>
      <c r="G35" s="15">
        <v>3677</v>
      </c>
    </row>
    <row r="36" spans="1:7" ht="12.75">
      <c r="A36" t="s">
        <v>86</v>
      </c>
      <c r="E36" s="15">
        <v>526</v>
      </c>
      <c r="G36" s="15">
        <v>463</v>
      </c>
    </row>
    <row r="37" spans="1:7" ht="12.75">
      <c r="A37" t="s">
        <v>41</v>
      </c>
      <c r="E37" s="15">
        <v>18229</v>
      </c>
      <c r="G37" s="15">
        <v>20161</v>
      </c>
    </row>
    <row r="38" spans="1:7" ht="12.75">
      <c r="A38" t="s">
        <v>42</v>
      </c>
      <c r="E38" s="17">
        <v>51232</v>
      </c>
      <c r="G38" s="17">
        <v>0</v>
      </c>
    </row>
    <row r="39" spans="5:7" ht="15" customHeight="1">
      <c r="E39" s="16">
        <f>SUM(E33:E38)</f>
        <v>381873</v>
      </c>
      <c r="G39" s="16">
        <f>SUM(G33:G38)</f>
        <v>181298</v>
      </c>
    </row>
    <row r="40" spans="5:7" ht="12.75">
      <c r="E40" s="18"/>
      <c r="G40" s="18"/>
    </row>
    <row r="41" spans="5:7" ht="13.5" thickBot="1">
      <c r="E41" s="20">
        <f>E16+E30-E39</f>
        <v>1119446</v>
      </c>
      <c r="G41" s="20">
        <f>G16+G30-G39</f>
        <v>677212</v>
      </c>
    </row>
    <row r="42" spans="1:7" ht="13.5" thickTop="1">
      <c r="A42" s="1" t="s">
        <v>43</v>
      </c>
      <c r="B42" s="1"/>
      <c r="C42" s="1"/>
      <c r="D42" s="1"/>
      <c r="G42" s="15"/>
    </row>
    <row r="43" spans="1:7" ht="15" customHeight="1">
      <c r="A43" t="s">
        <v>21</v>
      </c>
      <c r="E43" s="15">
        <v>431404</v>
      </c>
      <c r="G43" s="15">
        <v>100827</v>
      </c>
    </row>
    <row r="44" spans="1:7" ht="12.75">
      <c r="A44" t="s">
        <v>44</v>
      </c>
      <c r="E44" s="17">
        <v>374114</v>
      </c>
      <c r="G44" s="17">
        <v>524095</v>
      </c>
    </row>
    <row r="45" spans="1:7" ht="15" customHeight="1">
      <c r="A45" s="1" t="s">
        <v>45</v>
      </c>
      <c r="B45" s="1"/>
      <c r="C45" s="1"/>
      <c r="D45" s="1"/>
      <c r="E45" s="18">
        <f>SUM(E43:E44)</f>
        <v>805518</v>
      </c>
      <c r="G45" s="18">
        <f>SUM(G43:G44)</f>
        <v>624922</v>
      </c>
    </row>
    <row r="46" ht="9.75" customHeight="1">
      <c r="G46" s="15"/>
    </row>
    <row r="47" spans="1:7" ht="12.75">
      <c r="A47" s="1" t="s">
        <v>46</v>
      </c>
      <c r="B47" s="1"/>
      <c r="C47" s="1"/>
      <c r="D47" s="1"/>
      <c r="E47" s="15">
        <v>313928</v>
      </c>
      <c r="G47" s="15">
        <v>52290</v>
      </c>
    </row>
    <row r="48" spans="5:7" ht="15" customHeight="1" thickBot="1">
      <c r="E48" s="19">
        <f>SUM(E45:E47)</f>
        <v>1119446</v>
      </c>
      <c r="G48" s="19">
        <f>SUM(G45:G47)</f>
        <v>677212</v>
      </c>
    </row>
    <row r="49" spans="5:7" ht="13.5" thickTop="1">
      <c r="E49" s="18"/>
      <c r="G49" s="18"/>
    </row>
    <row r="50" spans="1:7" ht="12.75">
      <c r="A50" t="s">
        <v>117</v>
      </c>
      <c r="E50" s="36">
        <f>(E45-E12-E13)/E43*100</f>
        <v>176.21394331067862</v>
      </c>
      <c r="G50" s="36">
        <f>(G45-G12-G13)/G43*100</f>
        <v>600.6486357820821</v>
      </c>
    </row>
    <row r="51" spans="5:7" ht="12.75">
      <c r="E51" s="18"/>
      <c r="G51" s="18"/>
    </row>
    <row r="52" spans="1:7" ht="12.75">
      <c r="A52" t="s">
        <v>20</v>
      </c>
      <c r="B52" s="4"/>
      <c r="C52" s="4"/>
      <c r="D52" s="4"/>
      <c r="E52" s="4"/>
      <c r="F52" s="4"/>
      <c r="G52" s="4"/>
    </row>
    <row r="53" spans="1:7" ht="12.75">
      <c r="A53" t="s">
        <v>110</v>
      </c>
      <c r="B53" s="4"/>
      <c r="C53" s="4"/>
      <c r="D53" s="4"/>
      <c r="E53" s="4"/>
      <c r="F53" s="4"/>
      <c r="G53" s="4"/>
    </row>
    <row r="54" spans="1:7" ht="12.75">
      <c r="A54" t="s">
        <v>152</v>
      </c>
      <c r="B54" s="4"/>
      <c r="C54" s="4"/>
      <c r="D54" s="4"/>
      <c r="E54" s="4"/>
      <c r="F54" s="4"/>
      <c r="G54" s="4"/>
    </row>
    <row r="55" spans="2:7" ht="12.75">
      <c r="B55" s="4"/>
      <c r="C55" s="4"/>
      <c r="D55" s="4"/>
      <c r="E55" s="4"/>
      <c r="F55" s="4"/>
      <c r="G55" s="4"/>
    </row>
    <row r="56" spans="1:7" ht="12.75">
      <c r="A56" t="s">
        <v>115</v>
      </c>
      <c r="B56" s="4"/>
      <c r="C56" s="4"/>
      <c r="D56" s="4"/>
      <c r="E56" s="4"/>
      <c r="F56" s="4"/>
      <c r="G56" s="4"/>
    </row>
    <row r="57" spans="1:7" ht="12.75">
      <c r="A57" t="s">
        <v>116</v>
      </c>
      <c r="B57" s="4"/>
      <c r="C57" s="4"/>
      <c r="D57" s="4"/>
      <c r="E57" s="4"/>
      <c r="F57" s="4"/>
      <c r="G57" s="4"/>
    </row>
    <row r="58" spans="1:7" ht="12.75">
      <c r="A58" t="s">
        <v>94</v>
      </c>
      <c r="B58" s="4"/>
      <c r="C58" s="4"/>
      <c r="D58" s="4"/>
      <c r="E58" s="4"/>
      <c r="F58" s="4"/>
      <c r="G58" s="4"/>
    </row>
    <row r="59" spans="5:7" ht="12.75">
      <c r="E59" s="18"/>
      <c r="G59" s="18"/>
    </row>
    <row r="60" spans="1:7" ht="12.75">
      <c r="A60" t="s">
        <v>108</v>
      </c>
      <c r="E60" s="18"/>
      <c r="G60" s="18"/>
    </row>
    <row r="61" ht="12.75">
      <c r="A61" t="s">
        <v>93</v>
      </c>
    </row>
    <row r="62" spans="5:7" ht="12.75">
      <c r="E62" s="15" t="s">
        <v>92</v>
      </c>
      <c r="F62" t="s">
        <v>92</v>
      </c>
      <c r="G62" s="15" t="s">
        <v>92</v>
      </c>
    </row>
    <row r="63" spans="1:7" ht="12.75">
      <c r="A63" t="s">
        <v>125</v>
      </c>
      <c r="E63" s="15"/>
      <c r="G63" s="15"/>
    </row>
    <row r="64" spans="3:7" ht="12.75">
      <c r="C64" s="39" t="s">
        <v>100</v>
      </c>
      <c r="G64" s="15"/>
    </row>
    <row r="65" spans="1:7" ht="12.75">
      <c r="A65" s="43" t="s">
        <v>136</v>
      </c>
      <c r="G65" s="15"/>
    </row>
    <row r="66" ht="12.75">
      <c r="G66" s="15"/>
    </row>
    <row r="67" spans="1:7" ht="12.75">
      <c r="A67" t="s">
        <v>92</v>
      </c>
      <c r="G67" s="15"/>
    </row>
    <row r="68" ht="12.75">
      <c r="G68" s="15"/>
    </row>
    <row r="69" ht="12.75">
      <c r="G69" s="15"/>
    </row>
  </sheetData>
  <printOptions/>
  <pageMargins left="1" right="0.5" top="0.5" bottom="0.25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tabSelected="1" workbookViewId="0" topLeftCell="A15">
      <selection activeCell="A18" sqref="A18"/>
    </sheetView>
  </sheetViews>
  <sheetFormatPr defaultColWidth="9.140625" defaultRowHeight="12.75"/>
  <cols>
    <col min="1" max="1" width="35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7109375" style="0" customWidth="1"/>
    <col min="11" max="11" width="1.7109375" style="0" customWidth="1"/>
    <col min="12" max="12" width="12.7109375" style="0" customWidth="1"/>
    <col min="13" max="13" width="1.7109375" style="0" customWidth="1"/>
    <col min="14" max="14" width="12.7109375" style="0" customWidth="1"/>
  </cols>
  <sheetData>
    <row r="1" ht="15.75">
      <c r="A1" s="11" t="s">
        <v>0</v>
      </c>
    </row>
    <row r="2" ht="15.75">
      <c r="A2" s="11" t="s">
        <v>1</v>
      </c>
    </row>
    <row r="3" ht="12.75" customHeight="1">
      <c r="A3" s="11"/>
    </row>
    <row r="4" ht="15.75">
      <c r="A4" s="11" t="s">
        <v>111</v>
      </c>
    </row>
    <row r="5" ht="15.75">
      <c r="A5" s="11" t="s">
        <v>130</v>
      </c>
    </row>
    <row r="6" spans="1:1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4:14" ht="15" customHeight="1">
      <c r="D7" s="49" t="s">
        <v>48</v>
      </c>
      <c r="E7" s="49"/>
      <c r="F7" s="49"/>
      <c r="G7" s="49"/>
      <c r="H7" s="49"/>
      <c r="I7" s="49"/>
      <c r="J7" s="49"/>
      <c r="K7" s="21"/>
      <c r="L7" s="22" t="s">
        <v>49</v>
      </c>
      <c r="N7" s="1"/>
    </row>
    <row r="8" spans="2:14" ht="25.5">
      <c r="B8" s="23" t="s">
        <v>47</v>
      </c>
      <c r="C8" s="23"/>
      <c r="D8" s="23" t="s">
        <v>51</v>
      </c>
      <c r="E8" s="23"/>
      <c r="F8" s="23" t="s">
        <v>52</v>
      </c>
      <c r="G8" s="23"/>
      <c r="H8" s="23" t="s">
        <v>119</v>
      </c>
      <c r="I8" s="23"/>
      <c r="J8" s="23" t="s">
        <v>53</v>
      </c>
      <c r="K8" s="23"/>
      <c r="L8" s="23" t="s">
        <v>54</v>
      </c>
      <c r="M8" s="24"/>
      <c r="N8" s="13" t="s">
        <v>50</v>
      </c>
    </row>
    <row r="9" spans="2:14" ht="12.75">
      <c r="B9" s="13" t="s">
        <v>4</v>
      </c>
      <c r="C9" s="13"/>
      <c r="D9" s="13" t="s">
        <v>4</v>
      </c>
      <c r="E9" s="13"/>
      <c r="F9" s="13" t="s">
        <v>4</v>
      </c>
      <c r="G9" s="13"/>
      <c r="H9" s="13" t="s">
        <v>4</v>
      </c>
      <c r="I9" s="13"/>
      <c r="J9" s="13" t="s">
        <v>4</v>
      </c>
      <c r="K9" s="13"/>
      <c r="L9" s="13" t="s">
        <v>4</v>
      </c>
      <c r="N9" s="13" t="s">
        <v>4</v>
      </c>
    </row>
    <row r="10" spans="1:14" ht="19.5" customHeight="1">
      <c r="A10" t="s">
        <v>55</v>
      </c>
      <c r="B10" s="15"/>
      <c r="D10" s="15"/>
      <c r="F10" s="15"/>
      <c r="H10" s="40"/>
      <c r="J10" s="15"/>
      <c r="L10" s="15"/>
      <c r="N10" s="15"/>
    </row>
    <row r="11" spans="1:14" ht="15" customHeight="1">
      <c r="A11" s="37" t="s">
        <v>144</v>
      </c>
      <c r="B11" s="15">
        <f>B31</f>
        <v>100827</v>
      </c>
      <c r="D11" s="15">
        <f>D31</f>
        <v>12621</v>
      </c>
      <c r="F11" s="15">
        <f>F31</f>
        <v>9198</v>
      </c>
      <c r="H11" s="40">
        <f>H31</f>
        <v>0</v>
      </c>
      <c r="J11" s="15">
        <f>J31</f>
        <v>8000</v>
      </c>
      <c r="L11" s="15">
        <f>L31</f>
        <v>500513</v>
      </c>
      <c r="N11" s="15">
        <f>N31</f>
        <v>631159</v>
      </c>
    </row>
    <row r="12" ht="15" customHeight="1">
      <c r="A12" s="37" t="s">
        <v>145</v>
      </c>
    </row>
    <row r="13" spans="1:14" ht="15" customHeight="1">
      <c r="A13" t="s">
        <v>157</v>
      </c>
      <c r="B13" s="7">
        <v>0</v>
      </c>
      <c r="C13" s="4"/>
      <c r="D13" s="7">
        <v>0</v>
      </c>
      <c r="E13" s="4"/>
      <c r="F13" s="7">
        <v>0</v>
      </c>
      <c r="G13" s="4"/>
      <c r="H13" s="7">
        <v>0</v>
      </c>
      <c r="I13" s="4"/>
      <c r="J13" s="7">
        <v>0</v>
      </c>
      <c r="K13" s="4"/>
      <c r="L13" s="7">
        <v>-6237</v>
      </c>
      <c r="M13" s="4"/>
      <c r="N13" s="7">
        <f>SUM(B13:L13)</f>
        <v>-6237</v>
      </c>
    </row>
    <row r="14" spans="1:14" ht="19.5" customHeight="1">
      <c r="A14" t="s">
        <v>137</v>
      </c>
      <c r="B14" s="15">
        <f>SUM(B11:B13)</f>
        <v>100827</v>
      </c>
      <c r="D14" s="15">
        <f>SUM(D11:D13)</f>
        <v>12621</v>
      </c>
      <c r="F14" s="15">
        <f>SUM(F11:F13)</f>
        <v>9198</v>
      </c>
      <c r="H14" s="15">
        <f>SUM(H11:H13)</f>
        <v>0</v>
      </c>
      <c r="J14" s="15">
        <f>SUM(J11:J13)</f>
        <v>8000</v>
      </c>
      <c r="L14" s="15">
        <f>SUM(L11:L13)</f>
        <v>494276</v>
      </c>
      <c r="N14" s="15">
        <f>SUM(N11:N13)</f>
        <v>624922</v>
      </c>
    </row>
    <row r="15" spans="1:14" ht="15" customHeight="1">
      <c r="A15" t="s">
        <v>120</v>
      </c>
      <c r="B15" s="4">
        <v>42974</v>
      </c>
      <c r="C15" s="4"/>
      <c r="D15" s="4">
        <v>0</v>
      </c>
      <c r="E15" s="4"/>
      <c r="F15" s="4">
        <v>390867</v>
      </c>
      <c r="G15" s="4"/>
      <c r="H15" s="4">
        <v>0</v>
      </c>
      <c r="I15" s="4"/>
      <c r="J15" s="4">
        <v>0</v>
      </c>
      <c r="K15" s="4"/>
      <c r="L15" s="4">
        <v>0</v>
      </c>
      <c r="M15" s="4"/>
      <c r="N15" s="15">
        <f>SUM(B15:L15)</f>
        <v>433841</v>
      </c>
    </row>
    <row r="16" spans="1:14" ht="15" customHeight="1">
      <c r="A16" t="s">
        <v>121</v>
      </c>
      <c r="B16" s="4">
        <v>287603</v>
      </c>
      <c r="C16" s="4"/>
      <c r="D16" s="4">
        <v>0</v>
      </c>
      <c r="E16" s="4"/>
      <c r="F16" s="4">
        <v>-31813</v>
      </c>
      <c r="G16" s="4"/>
      <c r="H16" s="4">
        <v>0</v>
      </c>
      <c r="I16" s="4"/>
      <c r="J16" s="4">
        <v>0</v>
      </c>
      <c r="K16" s="4"/>
      <c r="L16" s="4">
        <v>-255790</v>
      </c>
      <c r="M16" s="4"/>
      <c r="N16" s="15">
        <f>SUM(B16:L16)</f>
        <v>0</v>
      </c>
    </row>
    <row r="17" spans="1:14" ht="15" customHeight="1">
      <c r="A17" t="s">
        <v>122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 customHeight="1">
      <c r="A18" t="s">
        <v>123</v>
      </c>
      <c r="B18" s="4">
        <v>0</v>
      </c>
      <c r="C18" s="4"/>
      <c r="D18" s="4">
        <f>37421-8000</f>
        <v>29421</v>
      </c>
      <c r="E18" s="4"/>
      <c r="F18" s="4">
        <v>-365419</v>
      </c>
      <c r="G18" s="4"/>
      <c r="H18" s="4">
        <f>25287</f>
        <v>25287</v>
      </c>
      <c r="I18" s="4"/>
      <c r="J18" s="4">
        <v>0</v>
      </c>
      <c r="K18" s="4"/>
      <c r="L18" s="4">
        <v>0</v>
      </c>
      <c r="M18" s="4"/>
      <c r="N18" s="4">
        <f>SUM(B18:L18)</f>
        <v>-310711</v>
      </c>
    </row>
    <row r="19" spans="1:14" ht="15" customHeight="1">
      <c r="A19" t="s">
        <v>124</v>
      </c>
      <c r="B19" s="4">
        <v>0</v>
      </c>
      <c r="C19" s="4"/>
      <c r="D19" s="4">
        <v>0</v>
      </c>
      <c r="E19" s="4"/>
      <c r="F19" s="4">
        <v>-2833</v>
      </c>
      <c r="G19" s="4"/>
      <c r="H19" s="4">
        <v>0</v>
      </c>
      <c r="I19" s="4"/>
      <c r="J19" s="4">
        <v>0</v>
      </c>
      <c r="K19" s="4"/>
      <c r="L19" s="4">
        <v>0</v>
      </c>
      <c r="M19" s="4"/>
      <c r="N19" s="4">
        <f>SUM(B19:L19)</f>
        <v>-2833</v>
      </c>
    </row>
    <row r="20" spans="1:14" ht="15" customHeight="1">
      <c r="A20" t="s">
        <v>19</v>
      </c>
      <c r="B20" s="4">
        <v>0</v>
      </c>
      <c r="C20" s="4"/>
      <c r="D20" s="4">
        <v>0</v>
      </c>
      <c r="E20" s="4"/>
      <c r="F20" s="4">
        <v>0</v>
      </c>
      <c r="G20" s="4"/>
      <c r="H20" s="4">
        <v>0</v>
      </c>
      <c r="I20" s="4"/>
      <c r="J20" s="4">
        <v>0</v>
      </c>
      <c r="K20" s="4"/>
      <c r="L20" s="4">
        <v>60299</v>
      </c>
      <c r="M20" s="4"/>
      <c r="N20" s="15">
        <f>SUM(B20:L20)</f>
        <v>60299</v>
      </c>
    </row>
    <row r="21" spans="1:14" ht="19.5" customHeight="1" thickBot="1">
      <c r="A21" s="1" t="s">
        <v>131</v>
      </c>
      <c r="B21" s="48">
        <f>SUM(B14:B20)</f>
        <v>431404</v>
      </c>
      <c r="C21" s="1"/>
      <c r="D21" s="48">
        <f>SUM(D14:D20)</f>
        <v>42042</v>
      </c>
      <c r="E21" s="1"/>
      <c r="F21" s="48">
        <f>SUM(F14:F20)</f>
        <v>0</v>
      </c>
      <c r="G21" s="1"/>
      <c r="H21" s="48">
        <f>SUM(H14:H20)</f>
        <v>25287</v>
      </c>
      <c r="I21" s="1"/>
      <c r="J21" s="48">
        <f>SUM(J14:J20)</f>
        <v>8000</v>
      </c>
      <c r="K21" s="1"/>
      <c r="L21" s="48">
        <f>SUM(L14:L20)</f>
        <v>298785</v>
      </c>
      <c r="M21" s="1"/>
      <c r="N21" s="48">
        <f>SUM(N14:N20)</f>
        <v>805518</v>
      </c>
    </row>
    <row r="22" spans="2:14" ht="19.5" customHeight="1">
      <c r="B22" s="18"/>
      <c r="D22" s="18"/>
      <c r="F22" s="18"/>
      <c r="H22" s="18"/>
      <c r="J22" s="18"/>
      <c r="L22" s="18"/>
      <c r="N22" s="18"/>
    </row>
    <row r="23" ht="19.5" customHeight="1">
      <c r="A23" t="s">
        <v>143</v>
      </c>
    </row>
    <row r="24" spans="1:14" ht="15" customHeight="1">
      <c r="A24" s="37" t="s">
        <v>144</v>
      </c>
      <c r="B24" s="15">
        <v>100827</v>
      </c>
      <c r="D24" s="15">
        <v>12621</v>
      </c>
      <c r="F24" s="15">
        <v>9198</v>
      </c>
      <c r="H24" s="40">
        <v>0</v>
      </c>
      <c r="J24" s="15">
        <v>8000</v>
      </c>
      <c r="L24" s="15">
        <v>459436</v>
      </c>
      <c r="N24" s="15">
        <f>SUM(B24:L24)</f>
        <v>590082</v>
      </c>
    </row>
    <row r="25" spans="1:14" ht="15" customHeight="1">
      <c r="A25" s="37" t="s">
        <v>146</v>
      </c>
      <c r="B25" s="17">
        <v>0</v>
      </c>
      <c r="D25" s="17">
        <v>0</v>
      </c>
      <c r="F25" s="17">
        <v>0</v>
      </c>
      <c r="G25" t="s">
        <v>92</v>
      </c>
      <c r="H25" s="47">
        <v>0</v>
      </c>
      <c r="J25" s="17">
        <v>0</v>
      </c>
      <c r="L25" s="17">
        <v>6078</v>
      </c>
      <c r="N25" s="17">
        <f>SUM(B25:L25)</f>
        <v>6078</v>
      </c>
    </row>
    <row r="26" spans="1:14" ht="19.5" customHeight="1">
      <c r="A26" s="37" t="s">
        <v>147</v>
      </c>
      <c r="B26" s="15">
        <f>SUM(B24:B25)</f>
        <v>100827</v>
      </c>
      <c r="D26" s="15">
        <f>SUM(D24:D25)</f>
        <v>12621</v>
      </c>
      <c r="F26" s="15">
        <f>SUM(F24:F25)</f>
        <v>9198</v>
      </c>
      <c r="H26" s="15">
        <f>SUM(H24:H25)</f>
        <v>0</v>
      </c>
      <c r="J26" s="15">
        <f>SUM(J24:J25)</f>
        <v>8000</v>
      </c>
      <c r="L26" s="15">
        <f>SUM(L24:L25)</f>
        <v>465514</v>
      </c>
      <c r="N26" s="15">
        <f>SUM(N24:N25)</f>
        <v>596160</v>
      </c>
    </row>
    <row r="27" spans="1:14" ht="15" customHeight="1">
      <c r="A27" t="s">
        <v>19</v>
      </c>
      <c r="B27" s="15">
        <v>0</v>
      </c>
      <c r="D27" s="15">
        <v>0</v>
      </c>
      <c r="F27" s="15">
        <v>0</v>
      </c>
      <c r="H27" s="40">
        <v>0</v>
      </c>
      <c r="J27" s="15">
        <v>0</v>
      </c>
      <c r="L27" s="15">
        <v>45163</v>
      </c>
      <c r="N27" s="15">
        <f>SUM(B27:L27)</f>
        <v>45163</v>
      </c>
    </row>
    <row r="28" spans="1:14" ht="15" customHeight="1">
      <c r="A28" t="s">
        <v>158</v>
      </c>
      <c r="B28" s="15"/>
      <c r="D28" s="15"/>
      <c r="F28" s="15"/>
      <c r="H28" s="40"/>
      <c r="J28" s="15"/>
      <c r="L28" s="15"/>
      <c r="N28" s="15"/>
    </row>
    <row r="29" spans="1:14" ht="15" customHeight="1">
      <c r="A29" s="37" t="s">
        <v>148</v>
      </c>
      <c r="B29" s="15">
        <v>0</v>
      </c>
      <c r="C29" t="s">
        <v>92</v>
      </c>
      <c r="D29" s="15">
        <v>0</v>
      </c>
      <c r="F29" s="15">
        <v>0</v>
      </c>
      <c r="H29" s="40">
        <v>0</v>
      </c>
      <c r="J29" s="15">
        <v>0</v>
      </c>
      <c r="L29" s="4">
        <v>-5082</v>
      </c>
      <c r="N29" s="4">
        <f>SUM(B29:L29)</f>
        <v>-5082</v>
      </c>
    </row>
    <row r="30" spans="1:14" ht="15" customHeight="1">
      <c r="A30" s="37" t="s">
        <v>149</v>
      </c>
      <c r="B30" s="15">
        <v>0</v>
      </c>
      <c r="D30" s="15">
        <v>0</v>
      </c>
      <c r="F30" s="15">
        <v>0</v>
      </c>
      <c r="H30" s="40">
        <v>0</v>
      </c>
      <c r="J30" s="15">
        <v>0</v>
      </c>
      <c r="L30" s="4">
        <v>-5082</v>
      </c>
      <c r="N30" s="4">
        <f>SUM(B30:L30)</f>
        <v>-5082</v>
      </c>
    </row>
    <row r="31" spans="1:14" ht="19.5" customHeight="1" thickBot="1">
      <c r="A31" t="s">
        <v>150</v>
      </c>
      <c r="B31" s="26">
        <f>SUM(B26:B30)</f>
        <v>100827</v>
      </c>
      <c r="D31" s="26">
        <f>SUM(D26:D30)</f>
        <v>12621</v>
      </c>
      <c r="F31" s="26">
        <f>SUM(F26:F30)</f>
        <v>9198</v>
      </c>
      <c r="H31" s="26">
        <f>SUM(H26:H30)</f>
        <v>0</v>
      </c>
      <c r="J31" s="26">
        <f>SUM(J26:J30)</f>
        <v>8000</v>
      </c>
      <c r="L31" s="26">
        <f>SUM(L26:L30)</f>
        <v>500513</v>
      </c>
      <c r="N31" s="26">
        <f>SUM(N26:N30)</f>
        <v>631159</v>
      </c>
    </row>
    <row r="32" spans="1:14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4" spans="1:9" ht="12.75">
      <c r="A34" t="s">
        <v>20</v>
      </c>
      <c r="B34" s="4"/>
      <c r="C34" s="4"/>
      <c r="D34" s="4"/>
      <c r="E34" s="4"/>
      <c r="F34" s="4"/>
      <c r="G34" s="4"/>
      <c r="H34" s="4"/>
      <c r="I34" s="4"/>
    </row>
    <row r="35" spans="1:9" ht="12.75">
      <c r="A35" t="s">
        <v>118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t="s">
        <v>151</v>
      </c>
      <c r="B36" s="4"/>
      <c r="C36" s="4"/>
      <c r="D36" s="4"/>
      <c r="E36" s="4"/>
      <c r="F36" s="4"/>
      <c r="G36" s="4"/>
      <c r="H36" s="4"/>
      <c r="I36" s="4"/>
    </row>
    <row r="38" ht="12.75">
      <c r="A38" t="s">
        <v>89</v>
      </c>
    </row>
    <row r="39" ht="12.75">
      <c r="A39" t="s">
        <v>93</v>
      </c>
    </row>
    <row r="41" ht="12.75">
      <c r="F41" s="39" t="s">
        <v>99</v>
      </c>
    </row>
    <row r="42" ht="12.75">
      <c r="A42" s="44" t="s">
        <v>136</v>
      </c>
    </row>
    <row r="43" spans="1:6" ht="12.75">
      <c r="A43" s="41" t="s">
        <v>92</v>
      </c>
      <c r="F43" s="45" t="s">
        <v>92</v>
      </c>
    </row>
    <row r="44" ht="12.75">
      <c r="A44" s="42" t="s">
        <v>92</v>
      </c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</sheetData>
  <mergeCells count="1">
    <mergeCell ref="D7:J7"/>
  </mergeCells>
  <printOptions/>
  <pageMargins left="1" right="0.25" top="0.5" bottom="0.25" header="0.5" footer="0.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42">
      <selection activeCell="A48" sqref="A48"/>
    </sheetView>
  </sheetViews>
  <sheetFormatPr defaultColWidth="9.140625" defaultRowHeight="12.75"/>
  <cols>
    <col min="1" max="1" width="45.7109375" style="0" customWidth="1"/>
    <col min="2" max="2" width="12.7109375" style="0" customWidth="1"/>
    <col min="3" max="3" width="7.7109375" style="0" customWidth="1"/>
    <col min="4" max="4" width="12.7109375" style="0" customWidth="1"/>
    <col min="5" max="5" width="1.7109375" style="0" customWidth="1"/>
    <col min="6" max="6" width="12.7109375" style="0" customWidth="1"/>
  </cols>
  <sheetData>
    <row r="1" ht="15.75">
      <c r="A1" s="11" t="s">
        <v>0</v>
      </c>
    </row>
    <row r="2" ht="15.75">
      <c r="A2" s="11" t="s">
        <v>1</v>
      </c>
    </row>
    <row r="3" ht="15.75">
      <c r="A3" s="11"/>
    </row>
    <row r="4" ht="15.75">
      <c r="A4" s="11" t="s">
        <v>112</v>
      </c>
    </row>
    <row r="5" ht="15.75">
      <c r="A5" s="11" t="s">
        <v>130</v>
      </c>
    </row>
    <row r="6" spans="4:6" ht="12.75">
      <c r="D6" s="46" t="s">
        <v>138</v>
      </c>
      <c r="F6" s="46" t="s">
        <v>142</v>
      </c>
    </row>
    <row r="7" spans="4:6" ht="12.75">
      <c r="D7" s="13" t="s">
        <v>4</v>
      </c>
      <c r="F7" s="13" t="s">
        <v>4</v>
      </c>
    </row>
    <row r="8" ht="15.75">
      <c r="A8" s="11" t="s">
        <v>56</v>
      </c>
    </row>
    <row r="9" spans="1:6" ht="12.75">
      <c r="A9" t="s">
        <v>19</v>
      </c>
      <c r="D9" s="25">
        <v>60299</v>
      </c>
      <c r="F9" s="4">
        <v>45163</v>
      </c>
    </row>
    <row r="10" ht="12.75">
      <c r="F10" s="4"/>
    </row>
    <row r="11" spans="1:6" ht="12.75">
      <c r="A11" t="s">
        <v>140</v>
      </c>
      <c r="D11" s="27">
        <v>-9952</v>
      </c>
      <c r="F11" s="4">
        <f>-27612+1475+2320</f>
        <v>-23817</v>
      </c>
    </row>
    <row r="12" spans="1:6" ht="12.75">
      <c r="A12" t="s">
        <v>141</v>
      </c>
      <c r="D12" s="33">
        <f>-1970-1</f>
        <v>-1971</v>
      </c>
      <c r="F12" s="7">
        <f>21602-16062-2557-273</f>
        <v>2710</v>
      </c>
    </row>
    <row r="13" spans="1:6" ht="15" customHeight="1">
      <c r="A13" t="s">
        <v>57</v>
      </c>
      <c r="D13" s="27">
        <f>SUM(D9:D12)</f>
        <v>48376</v>
      </c>
      <c r="F13" s="27">
        <f>SUM(F9:F12)</f>
        <v>24056</v>
      </c>
    </row>
    <row r="14" ht="12.75">
      <c r="F14" s="4"/>
    </row>
    <row r="15" spans="1:6" ht="12.75">
      <c r="A15" t="s">
        <v>58</v>
      </c>
      <c r="F15" s="4"/>
    </row>
    <row r="16" spans="1:6" ht="12.75">
      <c r="A16" t="s">
        <v>59</v>
      </c>
      <c r="D16" s="25">
        <v>-17449</v>
      </c>
      <c r="F16" s="4">
        <v>-15557</v>
      </c>
    </row>
    <row r="17" spans="1:6" ht="12.75">
      <c r="A17" t="s">
        <v>60</v>
      </c>
      <c r="D17" s="27">
        <f>-38094</f>
        <v>-38094</v>
      </c>
      <c r="F17" s="4">
        <v>-1327</v>
      </c>
    </row>
    <row r="18" spans="4:6" ht="12.75">
      <c r="D18" s="27"/>
      <c r="F18" s="4"/>
    </row>
    <row r="19" spans="1:6" ht="12.75">
      <c r="A19" t="s">
        <v>61</v>
      </c>
      <c r="D19" s="27">
        <v>-8476</v>
      </c>
      <c r="F19" s="4">
        <v>-7248</v>
      </c>
    </row>
    <row r="20" spans="1:6" ht="12.75">
      <c r="A20" t="s">
        <v>62</v>
      </c>
      <c r="D20" s="27">
        <v>-282</v>
      </c>
      <c r="F20" s="4">
        <v>-164</v>
      </c>
    </row>
    <row r="21" spans="1:6" ht="12.75">
      <c r="A21" t="s">
        <v>63</v>
      </c>
      <c r="D21" s="27">
        <f>-175-333</f>
        <v>-508</v>
      </c>
      <c r="F21" s="4">
        <v>-435</v>
      </c>
    </row>
    <row r="22" spans="1:6" ht="15" customHeight="1">
      <c r="A22" s="34" t="s">
        <v>64</v>
      </c>
      <c r="B22" s="2"/>
      <c r="C22" s="2"/>
      <c r="D22" s="28">
        <f>SUM(D13:D21)</f>
        <v>-16433</v>
      </c>
      <c r="F22" s="28">
        <f>SUM(F13:F21)</f>
        <v>-675</v>
      </c>
    </row>
    <row r="23" ht="12.75">
      <c r="F23" s="4"/>
    </row>
    <row r="24" spans="1:6" ht="15.75">
      <c r="A24" s="11" t="s">
        <v>65</v>
      </c>
      <c r="F24" s="4"/>
    </row>
    <row r="25" spans="1:6" ht="12.75">
      <c r="A25" t="s">
        <v>66</v>
      </c>
      <c r="D25" s="27">
        <v>3642</v>
      </c>
      <c r="F25" s="4">
        <v>4332</v>
      </c>
    </row>
    <row r="26" spans="1:6" ht="12.75">
      <c r="A26" t="s">
        <v>98</v>
      </c>
      <c r="D26" s="27">
        <v>9759</v>
      </c>
      <c r="F26" s="4">
        <v>50</v>
      </c>
    </row>
    <row r="27" spans="1:6" ht="12.75">
      <c r="A27" t="s">
        <v>67</v>
      </c>
      <c r="D27" s="27">
        <v>166</v>
      </c>
      <c r="F27" s="4">
        <v>2557</v>
      </c>
    </row>
    <row r="28" spans="1:6" ht="12.75">
      <c r="A28" t="s">
        <v>68</v>
      </c>
      <c r="D28" s="27">
        <v>-2913</v>
      </c>
      <c r="F28" s="4">
        <v>-1673</v>
      </c>
    </row>
    <row r="29" spans="1:6" ht="12.75">
      <c r="A29" t="s">
        <v>69</v>
      </c>
      <c r="D29" s="27">
        <v>-34133</v>
      </c>
      <c r="F29" s="4">
        <v>-42000</v>
      </c>
    </row>
    <row r="30" spans="1:6" ht="12.75">
      <c r="A30" t="s">
        <v>27</v>
      </c>
      <c r="D30" s="27">
        <v>-4213</v>
      </c>
      <c r="F30" s="4">
        <v>-12624</v>
      </c>
    </row>
    <row r="31" spans="1:6" ht="12.75">
      <c r="A31" t="s">
        <v>70</v>
      </c>
      <c r="D31" s="27">
        <v>25000</v>
      </c>
      <c r="F31" s="4">
        <v>31050</v>
      </c>
    </row>
    <row r="32" spans="1:6" ht="12.75">
      <c r="A32" t="s">
        <v>71</v>
      </c>
      <c r="D32" s="27">
        <v>9148</v>
      </c>
      <c r="F32" s="4">
        <v>8603</v>
      </c>
    </row>
    <row r="33" spans="1:6" ht="15" customHeight="1">
      <c r="A33" s="34" t="s">
        <v>72</v>
      </c>
      <c r="B33" s="2"/>
      <c r="C33" s="2"/>
      <c r="D33" s="28">
        <f>SUM(D25:D32)</f>
        <v>6456</v>
      </c>
      <c r="F33" s="28">
        <f>SUM(F25:F32)</f>
        <v>-9705</v>
      </c>
    </row>
    <row r="34" ht="12.75">
      <c r="F34" s="4"/>
    </row>
    <row r="35" spans="1:6" ht="15.75">
      <c r="A35" s="11" t="s">
        <v>73</v>
      </c>
      <c r="F35" s="4"/>
    </row>
    <row r="36" spans="1:6" ht="12.75">
      <c r="A36" t="s">
        <v>87</v>
      </c>
      <c r="D36" s="27">
        <v>-5082</v>
      </c>
      <c r="F36" s="4">
        <v>-5082</v>
      </c>
    </row>
    <row r="37" spans="1:6" ht="12.75">
      <c r="A37" t="s">
        <v>88</v>
      </c>
      <c r="D37" s="27">
        <v>2440</v>
      </c>
      <c r="F37" s="4">
        <v>0</v>
      </c>
    </row>
    <row r="38" spans="1:6" ht="12.75">
      <c r="A38" t="s">
        <v>74</v>
      </c>
      <c r="D38" s="27">
        <v>-23196</v>
      </c>
      <c r="F38" s="4">
        <v>-21602</v>
      </c>
    </row>
    <row r="39" spans="1:6" ht="12.75">
      <c r="A39" t="s">
        <v>76</v>
      </c>
      <c r="D39" s="27">
        <f>-8715-16667</f>
        <v>-25382</v>
      </c>
      <c r="F39" s="4">
        <f>-1229-303</f>
        <v>-1532</v>
      </c>
    </row>
    <row r="40" spans="1:6" ht="12.75">
      <c r="A40" t="s">
        <v>75</v>
      </c>
      <c r="D40" s="25">
        <f>46428+16667</f>
        <v>63095</v>
      </c>
      <c r="F40" s="4">
        <v>49041</v>
      </c>
    </row>
    <row r="41" spans="1:6" ht="12.75">
      <c r="A41" t="s">
        <v>77</v>
      </c>
      <c r="D41">
        <v>0</v>
      </c>
      <c r="F41">
        <v>0</v>
      </c>
    </row>
    <row r="42" spans="1:6" ht="15" customHeight="1">
      <c r="A42" s="34" t="s">
        <v>78</v>
      </c>
      <c r="B42" s="2"/>
      <c r="C42" s="2"/>
      <c r="D42" s="29">
        <f>SUM(D36:D41)</f>
        <v>11875</v>
      </c>
      <c r="F42" s="29">
        <f>SUM(F36:F41)</f>
        <v>20825</v>
      </c>
    </row>
    <row r="43" ht="12.75">
      <c r="F43" s="4"/>
    </row>
    <row r="44" spans="1:6" ht="12.75">
      <c r="A44" t="s">
        <v>154</v>
      </c>
      <c r="D44" s="27">
        <f>+D22+D33+D42</f>
        <v>1898</v>
      </c>
      <c r="F44" s="27">
        <f>+F22+F33+F42</f>
        <v>10445</v>
      </c>
    </row>
    <row r="45" ht="12.75">
      <c r="F45" s="4"/>
    </row>
    <row r="46" spans="1:6" ht="12.75">
      <c r="A46" t="s">
        <v>79</v>
      </c>
      <c r="D46" s="27">
        <v>-71876</v>
      </c>
      <c r="F46" s="4">
        <v>-82321</v>
      </c>
    </row>
    <row r="47" spans="1:6" ht="15" customHeight="1" thickBot="1">
      <c r="A47" s="2" t="s">
        <v>139</v>
      </c>
      <c r="B47" s="2"/>
      <c r="C47" s="2"/>
      <c r="D47" s="32">
        <f>SUM(D44:D46)</f>
        <v>-69978</v>
      </c>
      <c r="F47" s="32">
        <f>SUM(F44:F46)</f>
        <v>-71876</v>
      </c>
    </row>
    <row r="48" ht="13.5" thickTop="1">
      <c r="F48" s="4"/>
    </row>
    <row r="49" spans="1:6" ht="12.75">
      <c r="A49" t="s">
        <v>80</v>
      </c>
      <c r="F49" s="4"/>
    </row>
    <row r="50" spans="4:6" ht="12.75">
      <c r="D50" s="30" t="s">
        <v>81</v>
      </c>
      <c r="F50" s="30" t="s">
        <v>81</v>
      </c>
    </row>
    <row r="51" spans="4:6" ht="12.75">
      <c r="D51" s="31" t="s">
        <v>138</v>
      </c>
      <c r="F51" s="31" t="s">
        <v>142</v>
      </c>
    </row>
    <row r="52" spans="1:6" ht="15" customHeight="1">
      <c r="A52" t="s">
        <v>82</v>
      </c>
      <c r="D52" s="27">
        <v>17856</v>
      </c>
      <c r="F52" s="4">
        <v>7650</v>
      </c>
    </row>
    <row r="53" spans="1:6" ht="12.75">
      <c r="A53" t="s">
        <v>83</v>
      </c>
      <c r="D53" s="27">
        <v>3138</v>
      </c>
      <c r="F53" s="4">
        <f>1446-805</f>
        <v>641</v>
      </c>
    </row>
    <row r="54" spans="1:6" ht="12.75">
      <c r="A54" t="s">
        <v>84</v>
      </c>
      <c r="D54" s="27">
        <v>2800</v>
      </c>
      <c r="F54" s="4">
        <v>543</v>
      </c>
    </row>
    <row r="55" spans="1:6" ht="12.75">
      <c r="A55" t="s">
        <v>85</v>
      </c>
      <c r="D55" s="27">
        <v>-93772</v>
      </c>
      <c r="F55" s="4">
        <v>-80710</v>
      </c>
    </row>
    <row r="56" spans="4:7" ht="15" customHeight="1" thickBot="1">
      <c r="D56" s="32">
        <f>SUM(D52:D55)</f>
        <v>-69978</v>
      </c>
      <c r="F56" s="32">
        <f>SUM(F52:F55)</f>
        <v>-71876</v>
      </c>
      <c r="G56" s="27">
        <f>F47-F56</f>
        <v>0</v>
      </c>
    </row>
    <row r="57" ht="13.5" thickTop="1">
      <c r="D57" s="27"/>
    </row>
    <row r="58" spans="1:4" ht="12.75">
      <c r="A58" t="s">
        <v>20</v>
      </c>
      <c r="D58" s="27"/>
    </row>
    <row r="59" spans="1:4" ht="12.75">
      <c r="A59" t="s">
        <v>113</v>
      </c>
      <c r="D59" s="27"/>
    </row>
    <row r="60" spans="1:4" ht="12.75">
      <c r="A60" t="s">
        <v>153</v>
      </c>
      <c r="D60" s="27"/>
    </row>
    <row r="61" spans="1:4" ht="12.75">
      <c r="A61" t="s">
        <v>114</v>
      </c>
      <c r="D61" s="27"/>
    </row>
    <row r="62" ht="12.75">
      <c r="D62" s="27"/>
    </row>
    <row r="63" spans="1:4" ht="12.75">
      <c r="A63" t="s">
        <v>90</v>
      </c>
      <c r="D63" s="27"/>
    </row>
    <row r="64" spans="1:4" ht="12.75">
      <c r="A64" t="s">
        <v>91</v>
      </c>
      <c r="D64" s="27"/>
    </row>
    <row r="65" ht="12.75">
      <c r="D65" s="27"/>
    </row>
    <row r="67" spans="1:3" ht="12.75">
      <c r="A67" s="44" t="s">
        <v>136</v>
      </c>
      <c r="B67" s="37" t="s">
        <v>102</v>
      </c>
      <c r="C67" s="37"/>
    </row>
  </sheetData>
  <printOptions/>
  <pageMargins left="1" right="0.5" top="0.5" bottom="0.25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Kumpulan Darul Ehsan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Shze Keng Kooi</dc:creator>
  <cp:keywords/>
  <dc:description/>
  <cp:lastModifiedBy>Shze Keng Kooi</cp:lastModifiedBy>
  <cp:lastPrinted>2004-02-26T08:32:13Z</cp:lastPrinted>
  <dcterms:created xsi:type="dcterms:W3CDTF">2003-08-15T04:16:24Z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